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autoCompressPictures="0"/>
  <mc:AlternateContent xmlns:mc="http://schemas.openxmlformats.org/markup-compatibility/2006">
    <mc:Choice Requires="x15">
      <x15ac:absPath xmlns:x15ac="http://schemas.microsoft.com/office/spreadsheetml/2010/11/ac" url="M:\Metro Work\Physics\Tripathi\Nest\"/>
    </mc:Choice>
  </mc:AlternateContent>
  <xr:revisionPtr revIDLastSave="0" documentId="13_ncr:1_{498447CE-4728-4E02-B501-B74FB0D46CB4}" xr6:coauthVersionLast="34" xr6:coauthVersionMax="34" xr10:uidLastSave="{00000000-0000-0000-0000-000000000000}"/>
  <bookViews>
    <workbookView xWindow="0" yWindow="0" windowWidth="25605" windowHeight="14505" activeTab="3" xr2:uid="{00000000-000D-0000-FFFF-FFFF00000000}"/>
  </bookViews>
  <sheets>
    <sheet name="alpha" sheetId="11" r:id="rId1"/>
    <sheet name="beta" sheetId="7" r:id="rId2"/>
    <sheet name="gamma" sheetId="9" r:id="rId3"/>
    <sheet name="Kr83m" sheetId="10" r:id="rId4"/>
    <sheet name="neutron" sheetId="1" r:id="rId5"/>
    <sheet name="nucleus" sheetId="13" r:id="rId6"/>
  </sheets>
  <calcPr calcId="179017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1" l="1"/>
  <c r="Q3" i="1"/>
  <c r="P3" i="1"/>
  <c r="O3" i="1"/>
  <c r="R3" i="1"/>
  <c r="M3" i="1"/>
  <c r="L3" i="1"/>
  <c r="J3" i="1"/>
  <c r="I3" i="1"/>
  <c r="H3" i="1"/>
  <c r="G3" i="1"/>
  <c r="K3" i="1"/>
  <c r="E3" i="1"/>
  <c r="C3" i="1"/>
  <c r="P3" i="9"/>
  <c r="Q3" i="9"/>
  <c r="O3" i="9"/>
  <c r="R3" i="9"/>
  <c r="N3" i="9"/>
  <c r="M3" i="9"/>
  <c r="L3" i="9"/>
  <c r="K3" i="9"/>
  <c r="J3" i="9"/>
  <c r="I3" i="9"/>
  <c r="G3" i="9"/>
  <c r="H3" i="9"/>
  <c r="F3" i="9"/>
  <c r="E3" i="9"/>
  <c r="C3" i="9"/>
  <c r="V3" i="11"/>
  <c r="C3" i="11"/>
  <c r="H3" i="11"/>
  <c r="F3" i="11"/>
  <c r="I3" i="11"/>
  <c r="K3" i="11"/>
  <c r="J3" i="11"/>
  <c r="G3" i="11"/>
  <c r="J3" i="7"/>
  <c r="K3" i="7"/>
  <c r="I3" i="7"/>
  <c r="H3" i="7"/>
  <c r="F3" i="7"/>
  <c r="E3" i="7"/>
  <c r="C3" i="7"/>
  <c r="H3" i="13"/>
  <c r="R3" i="7"/>
  <c r="Q3" i="7"/>
  <c r="L3" i="7"/>
  <c r="N3" i="7"/>
  <c r="P3" i="7"/>
  <c r="M3" i="7"/>
  <c r="G3" i="7"/>
  <c r="O3" i="7"/>
  <c r="H338" i="7"/>
  <c r="G338" i="7"/>
  <c r="H337" i="7"/>
  <c r="G337" i="7"/>
  <c r="H336" i="7"/>
  <c r="G336" i="7"/>
  <c r="H335" i="7"/>
  <c r="G335" i="7"/>
  <c r="H334" i="7"/>
  <c r="G334" i="7"/>
  <c r="H333" i="7"/>
  <c r="G333" i="7"/>
  <c r="H332" i="7"/>
  <c r="G332" i="7"/>
  <c r="H331" i="7"/>
  <c r="G331" i="7"/>
  <c r="H330" i="7"/>
  <c r="G330" i="7"/>
  <c r="H329" i="7"/>
  <c r="G329" i="7"/>
  <c r="H328" i="7"/>
  <c r="G328" i="7"/>
  <c r="H327" i="7"/>
  <c r="G327" i="7"/>
  <c r="H326" i="7"/>
  <c r="G326" i="7"/>
  <c r="H325" i="7"/>
  <c r="G325" i="7"/>
  <c r="H324" i="7"/>
  <c r="G324" i="7"/>
  <c r="H323" i="7"/>
  <c r="G323" i="7"/>
  <c r="H322" i="7"/>
  <c r="G322" i="7"/>
  <c r="H321" i="7"/>
  <c r="G321" i="7"/>
  <c r="H320" i="7"/>
  <c r="G320" i="7"/>
  <c r="H319" i="7"/>
  <c r="G319" i="7"/>
  <c r="H318" i="7"/>
  <c r="G318" i="7"/>
  <c r="H317" i="7"/>
  <c r="G317" i="7"/>
  <c r="H316" i="7"/>
  <c r="G316" i="7"/>
  <c r="H315" i="7"/>
  <c r="G315" i="7"/>
  <c r="H314" i="7"/>
  <c r="G314" i="7"/>
  <c r="H313" i="7"/>
  <c r="G313" i="7"/>
  <c r="H312" i="7"/>
  <c r="G312" i="7"/>
  <c r="H311" i="7"/>
  <c r="G311" i="7"/>
  <c r="H310" i="7"/>
  <c r="G310" i="7"/>
  <c r="H309" i="7"/>
  <c r="G309" i="7"/>
  <c r="H308" i="7"/>
  <c r="G308" i="7"/>
  <c r="H307" i="7"/>
  <c r="G307" i="7"/>
  <c r="H306" i="7"/>
  <c r="G306" i="7"/>
  <c r="H305" i="7"/>
  <c r="G305" i="7"/>
  <c r="H304" i="7"/>
  <c r="G304" i="7"/>
  <c r="H303" i="7"/>
  <c r="G303" i="7"/>
  <c r="H302" i="7"/>
  <c r="G302" i="7"/>
  <c r="H301" i="7"/>
  <c r="G301" i="7"/>
  <c r="H300" i="7"/>
  <c r="G300" i="7"/>
  <c r="H299" i="7"/>
  <c r="G299" i="7"/>
  <c r="H298" i="7"/>
  <c r="G298" i="7"/>
  <c r="H297" i="7"/>
  <c r="G297" i="7"/>
  <c r="H296" i="7"/>
  <c r="G296" i="7"/>
  <c r="H295" i="7"/>
  <c r="G295" i="7"/>
  <c r="H294" i="7"/>
  <c r="G294" i="7"/>
  <c r="H293" i="7"/>
  <c r="G293" i="7"/>
  <c r="H292" i="7"/>
  <c r="G292" i="7"/>
  <c r="H291" i="7"/>
  <c r="G291" i="7"/>
  <c r="H290" i="7"/>
  <c r="G290" i="7"/>
  <c r="H289" i="7"/>
  <c r="G289" i="7"/>
  <c r="H288" i="7"/>
  <c r="G288" i="7"/>
  <c r="H287" i="7"/>
  <c r="G287" i="7"/>
  <c r="H286" i="7"/>
  <c r="G286" i="7"/>
  <c r="H285" i="7"/>
  <c r="G285" i="7"/>
  <c r="H284" i="7"/>
  <c r="G284" i="7"/>
  <c r="H283" i="7"/>
  <c r="G283" i="7"/>
  <c r="H282" i="7"/>
  <c r="G282" i="7"/>
  <c r="H281" i="7"/>
  <c r="G281" i="7"/>
  <c r="H280" i="7"/>
  <c r="G280" i="7"/>
  <c r="H279" i="7"/>
  <c r="G279" i="7"/>
  <c r="H278" i="7"/>
  <c r="G278" i="7"/>
  <c r="H277" i="7"/>
  <c r="G277" i="7"/>
  <c r="H276" i="7"/>
  <c r="G276" i="7"/>
  <c r="H275" i="7"/>
  <c r="G275" i="7"/>
  <c r="H274" i="7"/>
  <c r="G274" i="7"/>
  <c r="H273" i="7"/>
  <c r="G273" i="7"/>
  <c r="H272" i="7"/>
  <c r="G272" i="7"/>
  <c r="H271" i="7"/>
  <c r="G271" i="7"/>
  <c r="H270" i="7"/>
  <c r="G270" i="7"/>
  <c r="H269" i="7"/>
  <c r="G269" i="7"/>
  <c r="H268" i="7"/>
  <c r="G268" i="7"/>
  <c r="H267" i="7"/>
  <c r="G267" i="7"/>
  <c r="H266" i="7"/>
  <c r="G266" i="7"/>
  <c r="H265" i="7"/>
  <c r="G265" i="7"/>
  <c r="H264" i="7"/>
  <c r="G264" i="7"/>
  <c r="H263" i="7"/>
  <c r="G263" i="7"/>
  <c r="H262" i="7"/>
  <c r="G262" i="7"/>
  <c r="H261" i="7"/>
  <c r="G261" i="7"/>
  <c r="H260" i="7"/>
  <c r="G260" i="7"/>
  <c r="H259" i="7"/>
  <c r="G259" i="7"/>
  <c r="H258" i="7"/>
  <c r="G258" i="7"/>
  <c r="H257" i="7"/>
  <c r="G257" i="7"/>
  <c r="H256" i="7"/>
  <c r="G256" i="7"/>
  <c r="H255" i="7"/>
  <c r="G255" i="7"/>
  <c r="H254" i="7"/>
  <c r="G254" i="7"/>
  <c r="H253" i="7"/>
  <c r="G253" i="7"/>
  <c r="H252" i="7"/>
  <c r="G252" i="7"/>
  <c r="H251" i="7"/>
  <c r="G251" i="7"/>
  <c r="H250" i="7"/>
  <c r="G250" i="7"/>
  <c r="H249" i="7"/>
  <c r="G249" i="7"/>
  <c r="H248" i="7"/>
  <c r="G248" i="7"/>
  <c r="H247" i="7"/>
  <c r="G247" i="7"/>
  <c r="H246" i="7"/>
  <c r="G246" i="7"/>
  <c r="H245" i="7"/>
  <c r="G245" i="7"/>
  <c r="H244" i="7"/>
  <c r="G244" i="7"/>
  <c r="H243" i="7"/>
  <c r="G243" i="7"/>
  <c r="H242" i="7"/>
  <c r="G242" i="7"/>
  <c r="H241" i="7"/>
  <c r="G241" i="7"/>
  <c r="H240" i="7"/>
  <c r="G240" i="7"/>
  <c r="H239" i="7"/>
  <c r="G239" i="7"/>
  <c r="H238" i="7"/>
  <c r="G238" i="7"/>
  <c r="H237" i="7"/>
  <c r="G237" i="7"/>
  <c r="H236" i="7"/>
  <c r="G236" i="7"/>
  <c r="H235" i="7"/>
  <c r="G235" i="7"/>
  <c r="H234" i="7"/>
  <c r="G234" i="7"/>
  <c r="H233" i="7"/>
  <c r="G233" i="7"/>
  <c r="H232" i="7"/>
  <c r="G232" i="7"/>
  <c r="H231" i="7"/>
  <c r="G231" i="7"/>
  <c r="H230" i="7"/>
  <c r="G230" i="7"/>
  <c r="H229" i="7"/>
  <c r="G229" i="7"/>
  <c r="H228" i="7"/>
  <c r="G228" i="7"/>
  <c r="H227" i="7"/>
  <c r="G227" i="7"/>
  <c r="H226" i="7"/>
  <c r="G226" i="7"/>
  <c r="H225" i="7"/>
  <c r="G225" i="7"/>
  <c r="H224" i="7"/>
  <c r="G224" i="7"/>
  <c r="H223" i="7"/>
  <c r="G223" i="7"/>
  <c r="H222" i="7"/>
  <c r="G222" i="7"/>
  <c r="H221" i="7"/>
  <c r="G221" i="7"/>
  <c r="H220" i="7"/>
  <c r="G220" i="7"/>
  <c r="H219" i="7"/>
  <c r="G219" i="7"/>
  <c r="H218" i="7"/>
  <c r="G218" i="7"/>
  <c r="H217" i="7"/>
  <c r="G217" i="7"/>
  <c r="H216" i="7"/>
  <c r="G216" i="7"/>
  <c r="H215" i="7"/>
  <c r="G215" i="7"/>
  <c r="H214" i="7"/>
  <c r="G214" i="7"/>
  <c r="H213" i="7"/>
  <c r="G213" i="7"/>
  <c r="H212" i="7"/>
  <c r="G212" i="7"/>
  <c r="H211" i="7"/>
  <c r="G211" i="7"/>
  <c r="H210" i="7"/>
  <c r="G210" i="7"/>
  <c r="H209" i="7"/>
  <c r="G209" i="7"/>
  <c r="H208" i="7"/>
  <c r="G208" i="7"/>
  <c r="H207" i="7"/>
  <c r="G207" i="7"/>
  <c r="H206" i="7"/>
  <c r="G206" i="7"/>
  <c r="H205" i="7"/>
  <c r="G205" i="7"/>
  <c r="H204" i="7"/>
  <c r="G204" i="7"/>
  <c r="H203" i="7"/>
  <c r="G203" i="7"/>
  <c r="H202" i="7"/>
  <c r="G202" i="7"/>
  <c r="H201" i="7"/>
  <c r="G201" i="7"/>
  <c r="H200" i="7"/>
  <c r="G200" i="7"/>
  <c r="H199" i="7"/>
  <c r="G199" i="7"/>
  <c r="H198" i="7"/>
  <c r="G198" i="7"/>
  <c r="H197" i="7"/>
  <c r="G197" i="7"/>
  <c r="H196" i="7"/>
  <c r="G196" i="7"/>
  <c r="H195" i="7"/>
  <c r="G195" i="7"/>
  <c r="H194" i="7"/>
  <c r="G194" i="7"/>
  <c r="H193" i="7"/>
  <c r="G193" i="7"/>
  <c r="H192" i="7"/>
  <c r="G192" i="7"/>
  <c r="H191" i="7"/>
  <c r="G191" i="7"/>
  <c r="H190" i="7"/>
  <c r="G190" i="7"/>
  <c r="H189" i="7"/>
  <c r="G189" i="7"/>
  <c r="H188" i="7"/>
  <c r="G188" i="7"/>
  <c r="H187" i="7"/>
  <c r="G187" i="7"/>
  <c r="H186" i="7"/>
  <c r="G186" i="7"/>
  <c r="H185" i="7"/>
  <c r="G185" i="7"/>
  <c r="H184" i="7"/>
  <c r="G184" i="7"/>
  <c r="H183" i="7"/>
  <c r="G183" i="7"/>
  <c r="H182" i="7"/>
  <c r="G182" i="7"/>
  <c r="H181" i="7"/>
  <c r="G181" i="7"/>
  <c r="H180" i="7"/>
  <c r="G180" i="7"/>
  <c r="H179" i="7"/>
  <c r="G179" i="7"/>
  <c r="H178" i="7"/>
  <c r="G178" i="7"/>
  <c r="H177" i="7"/>
  <c r="G177" i="7"/>
  <c r="H176" i="7"/>
  <c r="G176" i="7"/>
  <c r="H175" i="7"/>
  <c r="G175" i="7"/>
  <c r="H174" i="7"/>
  <c r="G174" i="7"/>
  <c r="H173" i="7"/>
  <c r="G173" i="7"/>
  <c r="H172" i="7"/>
  <c r="G172" i="7"/>
  <c r="H171" i="7"/>
  <c r="G171" i="7"/>
  <c r="H170" i="7"/>
  <c r="G170" i="7"/>
  <c r="H169" i="7"/>
  <c r="G169" i="7"/>
  <c r="H168" i="7"/>
  <c r="G168" i="7"/>
  <c r="H167" i="7"/>
  <c r="G167" i="7"/>
  <c r="H166" i="7"/>
  <c r="G166" i="7"/>
  <c r="H165" i="7"/>
  <c r="G165" i="7"/>
  <c r="H164" i="7"/>
  <c r="G164" i="7"/>
  <c r="H163" i="7"/>
  <c r="G163" i="7"/>
  <c r="H162" i="7"/>
  <c r="G162" i="7"/>
  <c r="H161" i="7"/>
  <c r="G161" i="7"/>
  <c r="H160" i="7"/>
  <c r="G160" i="7"/>
  <c r="H159" i="7"/>
  <c r="G159" i="7"/>
  <c r="H158" i="7"/>
  <c r="G158" i="7"/>
  <c r="H157" i="7"/>
  <c r="G157" i="7"/>
  <c r="H156" i="7"/>
  <c r="G156" i="7"/>
  <c r="H155" i="7"/>
  <c r="G155" i="7"/>
  <c r="H154" i="7"/>
  <c r="G154" i="7"/>
  <c r="H153" i="7"/>
  <c r="G153" i="7"/>
  <c r="H152" i="7"/>
  <c r="G152" i="7"/>
  <c r="H151" i="7"/>
  <c r="G151" i="7"/>
  <c r="H150" i="7"/>
  <c r="G150" i="7"/>
  <c r="H149" i="7"/>
  <c r="G149" i="7"/>
  <c r="H148" i="7"/>
  <c r="G148" i="7"/>
  <c r="H147" i="7"/>
  <c r="G147" i="7"/>
  <c r="H146" i="7"/>
  <c r="G146" i="7"/>
  <c r="H145" i="7"/>
  <c r="G145" i="7"/>
  <c r="H144" i="7"/>
  <c r="G144" i="7"/>
  <c r="H143" i="7"/>
  <c r="G143" i="7"/>
  <c r="H142" i="7"/>
  <c r="G142" i="7"/>
  <c r="H141" i="7"/>
  <c r="G141" i="7"/>
  <c r="H140" i="7"/>
  <c r="G140" i="7"/>
  <c r="H139" i="7"/>
  <c r="G139" i="7"/>
  <c r="H138" i="7"/>
  <c r="G138" i="7"/>
  <c r="H137" i="7"/>
  <c r="G137" i="7"/>
  <c r="H136" i="7"/>
  <c r="G136" i="7"/>
  <c r="H135" i="7"/>
  <c r="G135" i="7"/>
  <c r="H134" i="7"/>
  <c r="G134" i="7"/>
  <c r="H133" i="7"/>
  <c r="G133" i="7"/>
  <c r="H132" i="7"/>
  <c r="G132" i="7"/>
  <c r="H131" i="7"/>
  <c r="G131" i="7"/>
  <c r="H130" i="7"/>
  <c r="G130" i="7"/>
  <c r="H129" i="7"/>
  <c r="G129" i="7"/>
  <c r="H128" i="7"/>
  <c r="G128" i="7"/>
  <c r="H127" i="7"/>
  <c r="G127" i="7"/>
  <c r="H126" i="7"/>
  <c r="G126" i="7"/>
  <c r="H125" i="7"/>
  <c r="G125" i="7"/>
  <c r="H124" i="7"/>
  <c r="G124" i="7"/>
  <c r="H123" i="7"/>
  <c r="G123" i="7"/>
  <c r="H122" i="7"/>
  <c r="G122" i="7"/>
  <c r="H121" i="7"/>
  <c r="G121" i="7"/>
  <c r="H120" i="7"/>
  <c r="G120" i="7"/>
  <c r="H119" i="7"/>
  <c r="G119" i="7"/>
  <c r="H118" i="7"/>
  <c r="G118" i="7"/>
  <c r="H117" i="7"/>
  <c r="G117" i="7"/>
  <c r="H116" i="7"/>
  <c r="G116" i="7"/>
  <c r="H115" i="7"/>
  <c r="G115" i="7"/>
  <c r="H114" i="7"/>
  <c r="G114" i="7"/>
  <c r="H113" i="7"/>
  <c r="G113" i="7"/>
  <c r="H112" i="7"/>
  <c r="G112" i="7"/>
  <c r="H111" i="7"/>
  <c r="G111" i="7"/>
  <c r="H110" i="7"/>
  <c r="G110" i="7"/>
  <c r="H109" i="7"/>
  <c r="G109" i="7"/>
  <c r="H108" i="7"/>
  <c r="G108" i="7"/>
  <c r="H107" i="7"/>
  <c r="G107" i="7"/>
  <c r="H106" i="7"/>
  <c r="G106" i="7"/>
  <c r="H105" i="7"/>
  <c r="G105" i="7"/>
  <c r="H104" i="7"/>
  <c r="G104" i="7"/>
  <c r="H103" i="7"/>
  <c r="G103" i="7"/>
  <c r="H102" i="7"/>
  <c r="G102" i="7"/>
  <c r="H101" i="7"/>
  <c r="G101" i="7"/>
  <c r="H100" i="7"/>
  <c r="G100" i="7"/>
  <c r="H99" i="7"/>
  <c r="G99" i="7"/>
  <c r="H98" i="7"/>
  <c r="G98" i="7"/>
  <c r="H97" i="7"/>
  <c r="G97" i="7"/>
  <c r="H96" i="7"/>
  <c r="G96" i="7"/>
  <c r="H95" i="7"/>
  <c r="G95" i="7"/>
  <c r="H94" i="7"/>
  <c r="G94" i="7"/>
  <c r="H93" i="7"/>
  <c r="G93" i="7"/>
  <c r="H92" i="7"/>
  <c r="G92" i="7"/>
  <c r="H91" i="7"/>
  <c r="G91" i="7"/>
  <c r="H90" i="7"/>
  <c r="G90" i="7"/>
  <c r="H89" i="7"/>
  <c r="G89" i="7"/>
  <c r="H88" i="7"/>
  <c r="G88" i="7"/>
  <c r="H87" i="7"/>
  <c r="G87" i="7"/>
  <c r="H86" i="7"/>
  <c r="G86" i="7"/>
  <c r="H85" i="7"/>
  <c r="G85" i="7"/>
  <c r="H84" i="7"/>
  <c r="G84" i="7"/>
  <c r="H83" i="7"/>
  <c r="G83" i="7"/>
  <c r="H82" i="7"/>
  <c r="G82" i="7"/>
  <c r="H81" i="7"/>
  <c r="G81" i="7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71" i="7"/>
  <c r="G71" i="7"/>
  <c r="H70" i="7"/>
  <c r="G70" i="7"/>
  <c r="H69" i="7"/>
  <c r="G69" i="7"/>
  <c r="H68" i="7"/>
  <c r="G68" i="7"/>
  <c r="H67" i="7"/>
  <c r="G67" i="7"/>
  <c r="H66" i="7"/>
  <c r="G66" i="7"/>
  <c r="H65" i="7"/>
  <c r="G65" i="7"/>
  <c r="H64" i="7"/>
  <c r="G64" i="7"/>
  <c r="H63" i="7"/>
  <c r="G63" i="7"/>
  <c r="H62" i="7"/>
  <c r="G62" i="7"/>
  <c r="H61" i="7"/>
  <c r="G61" i="7"/>
  <c r="H60" i="7"/>
  <c r="G60" i="7"/>
  <c r="H59" i="7"/>
  <c r="G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H51" i="7"/>
  <c r="G51" i="7"/>
  <c r="H50" i="7"/>
  <c r="G50" i="7"/>
  <c r="H49" i="7"/>
  <c r="G49" i="7"/>
  <c r="H48" i="7"/>
  <c r="G48" i="7"/>
  <c r="H47" i="7"/>
  <c r="G47" i="7"/>
  <c r="H46" i="7"/>
  <c r="G46" i="7"/>
  <c r="H45" i="7"/>
  <c r="G45" i="7"/>
  <c r="H44" i="7"/>
  <c r="G44" i="7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  <c r="H18" i="13"/>
  <c r="H19" i="13"/>
  <c r="H21" i="13"/>
  <c r="H20" i="13"/>
  <c r="H22" i="13"/>
  <c r="H23" i="13"/>
  <c r="H26" i="13"/>
  <c r="J11" i="13"/>
  <c r="J10" i="13"/>
  <c r="J9" i="13"/>
  <c r="J8" i="13"/>
  <c r="J7" i="13"/>
  <c r="J6" i="13"/>
  <c r="J5" i="13"/>
  <c r="J4" i="13"/>
  <c r="J3" i="13"/>
  <c r="F11" i="13"/>
  <c r="F10" i="13"/>
  <c r="F9" i="13"/>
  <c r="F8" i="13"/>
  <c r="F7" i="13"/>
  <c r="F6" i="13"/>
  <c r="F5" i="13"/>
  <c r="F4" i="13"/>
  <c r="F3" i="13"/>
  <c r="H11" i="13"/>
  <c r="G11" i="13"/>
  <c r="I11" i="13"/>
  <c r="K11" i="13"/>
  <c r="L11" i="13"/>
  <c r="H10" i="13"/>
  <c r="G10" i="13"/>
  <c r="I10" i="13"/>
  <c r="K10" i="13"/>
  <c r="L10" i="13"/>
  <c r="H9" i="13"/>
  <c r="G9" i="13"/>
  <c r="I9" i="13"/>
  <c r="K9" i="13"/>
  <c r="L9" i="13"/>
  <c r="H8" i="13"/>
  <c r="G8" i="13"/>
  <c r="I8" i="13"/>
  <c r="K8" i="13"/>
  <c r="L8" i="13"/>
  <c r="H7" i="13"/>
  <c r="G7" i="13"/>
  <c r="I7" i="13"/>
  <c r="K7" i="13"/>
  <c r="L7" i="13"/>
  <c r="H6" i="13"/>
  <c r="G6" i="13"/>
  <c r="I6" i="13"/>
  <c r="K6" i="13"/>
  <c r="L6" i="13"/>
  <c r="H5" i="13"/>
  <c r="G5" i="13"/>
  <c r="I5" i="13"/>
  <c r="K5" i="13"/>
  <c r="L5" i="13"/>
  <c r="H4" i="13"/>
  <c r="G4" i="13"/>
  <c r="I4" i="13"/>
  <c r="K4" i="13"/>
  <c r="L4" i="13"/>
  <c r="G3" i="13"/>
  <c r="I3" i="13"/>
  <c r="K3" i="13"/>
  <c r="L3" i="13"/>
  <c r="M11" i="13"/>
  <c r="Q11" i="13"/>
  <c r="V11" i="13"/>
  <c r="T11" i="13"/>
  <c r="R11" i="13"/>
  <c r="N11" i="13"/>
  <c r="P11" i="13"/>
  <c r="O11" i="13"/>
  <c r="M10" i="13"/>
  <c r="Q10" i="13"/>
  <c r="V10" i="13"/>
  <c r="T10" i="13"/>
  <c r="R10" i="13"/>
  <c r="N10" i="13"/>
  <c r="P10" i="13"/>
  <c r="O10" i="13"/>
  <c r="M9" i="13"/>
  <c r="Q9" i="13"/>
  <c r="V9" i="13"/>
  <c r="T9" i="13"/>
  <c r="R9" i="13"/>
  <c r="N9" i="13"/>
  <c r="P9" i="13"/>
  <c r="O9" i="13"/>
  <c r="M8" i="13"/>
  <c r="Q8" i="13"/>
  <c r="V8" i="13"/>
  <c r="T8" i="13"/>
  <c r="R8" i="13"/>
  <c r="N8" i="13"/>
  <c r="P8" i="13"/>
  <c r="O8" i="13"/>
  <c r="M7" i="13"/>
  <c r="Q7" i="13"/>
  <c r="V7" i="13"/>
  <c r="T7" i="13"/>
  <c r="R7" i="13"/>
  <c r="N7" i="13"/>
  <c r="P7" i="13"/>
  <c r="O7" i="13"/>
  <c r="M6" i="13"/>
  <c r="Q6" i="13"/>
  <c r="V6" i="13"/>
  <c r="T6" i="13"/>
  <c r="R6" i="13"/>
  <c r="N6" i="13"/>
  <c r="P6" i="13"/>
  <c r="O6" i="13"/>
  <c r="M5" i="13"/>
  <c r="Q5" i="13"/>
  <c r="V5" i="13"/>
  <c r="T5" i="13"/>
  <c r="R5" i="13"/>
  <c r="N5" i="13"/>
  <c r="P5" i="13"/>
  <c r="O5" i="13"/>
  <c r="M4" i="13"/>
  <c r="Q4" i="13"/>
  <c r="V4" i="13"/>
  <c r="T4" i="13"/>
  <c r="R4" i="13"/>
  <c r="N4" i="13"/>
  <c r="P4" i="13"/>
  <c r="O4" i="13"/>
  <c r="M3" i="13"/>
  <c r="Q3" i="13"/>
  <c r="V3" i="13"/>
  <c r="T3" i="13"/>
  <c r="R3" i="13"/>
  <c r="N3" i="13"/>
  <c r="P3" i="13"/>
  <c r="O3" i="13"/>
  <c r="G20" i="11"/>
  <c r="G19" i="11"/>
  <c r="G18" i="11"/>
  <c r="G17" i="11"/>
  <c r="G21" i="11"/>
  <c r="G16" i="11"/>
  <c r="G15" i="11"/>
  <c r="G14" i="11"/>
  <c r="G13" i="11"/>
  <c r="G11" i="11"/>
  <c r="G10" i="11"/>
  <c r="G9" i="11"/>
  <c r="G8" i="11"/>
  <c r="G7" i="11"/>
  <c r="G6" i="11"/>
  <c r="G5" i="11"/>
  <c r="G4" i="11"/>
  <c r="F11" i="11"/>
  <c r="C11" i="11"/>
  <c r="F10" i="11"/>
  <c r="C10" i="11"/>
  <c r="F9" i="11"/>
  <c r="C9" i="11"/>
  <c r="F8" i="11"/>
  <c r="C8" i="11"/>
  <c r="F7" i="11"/>
  <c r="C7" i="11"/>
  <c r="F6" i="11"/>
  <c r="C6" i="11"/>
  <c r="F5" i="11"/>
  <c r="C5" i="11"/>
  <c r="F4" i="11"/>
  <c r="C4" i="11"/>
  <c r="F21" i="11"/>
  <c r="C21" i="11"/>
  <c r="F20" i="11"/>
  <c r="C20" i="11"/>
  <c r="F19" i="11"/>
  <c r="C19" i="11"/>
  <c r="F18" i="11"/>
  <c r="C18" i="11"/>
  <c r="F17" i="11"/>
  <c r="C17" i="11"/>
  <c r="F16" i="11"/>
  <c r="C16" i="11"/>
  <c r="F15" i="11"/>
  <c r="C15" i="11"/>
  <c r="F14" i="11"/>
  <c r="C14" i="11"/>
  <c r="F13" i="11"/>
  <c r="C13" i="11"/>
  <c r="H21" i="11"/>
  <c r="I21" i="11"/>
  <c r="J21" i="11"/>
  <c r="K21" i="11"/>
  <c r="L21" i="11"/>
  <c r="H20" i="11"/>
  <c r="I20" i="11"/>
  <c r="J20" i="11"/>
  <c r="K20" i="11"/>
  <c r="L20" i="11"/>
  <c r="H19" i="11"/>
  <c r="I19" i="11"/>
  <c r="J19" i="11"/>
  <c r="K19" i="11"/>
  <c r="L19" i="11"/>
  <c r="H18" i="11"/>
  <c r="I18" i="11"/>
  <c r="J18" i="11"/>
  <c r="K18" i="11"/>
  <c r="L18" i="11"/>
  <c r="H17" i="11"/>
  <c r="I17" i="11"/>
  <c r="J17" i="11"/>
  <c r="K17" i="11"/>
  <c r="L17" i="11"/>
  <c r="H16" i="11"/>
  <c r="I16" i="11"/>
  <c r="J16" i="11"/>
  <c r="K16" i="11"/>
  <c r="L16" i="11"/>
  <c r="H15" i="11"/>
  <c r="I15" i="11"/>
  <c r="J15" i="11"/>
  <c r="K15" i="11"/>
  <c r="L15" i="11"/>
  <c r="H14" i="11"/>
  <c r="I14" i="11"/>
  <c r="J14" i="11"/>
  <c r="K14" i="11"/>
  <c r="L14" i="11"/>
  <c r="H13" i="11"/>
  <c r="I13" i="11"/>
  <c r="J13" i="11"/>
  <c r="K13" i="11"/>
  <c r="L13" i="11"/>
  <c r="J11" i="11"/>
  <c r="J10" i="11"/>
  <c r="J9" i="11"/>
  <c r="J8" i="11"/>
  <c r="J7" i="11"/>
  <c r="J6" i="11"/>
  <c r="J5" i="11"/>
  <c r="J4" i="11"/>
  <c r="M21" i="11"/>
  <c r="Q21" i="11"/>
  <c r="V21" i="11"/>
  <c r="T21" i="11"/>
  <c r="R21" i="11"/>
  <c r="N21" i="11"/>
  <c r="P21" i="11"/>
  <c r="O21" i="11"/>
  <c r="M20" i="11"/>
  <c r="Q20" i="11"/>
  <c r="V20" i="11"/>
  <c r="T20" i="11"/>
  <c r="R20" i="11"/>
  <c r="N20" i="11"/>
  <c r="P20" i="11"/>
  <c r="O20" i="11"/>
  <c r="M19" i="11"/>
  <c r="Q19" i="11"/>
  <c r="V19" i="11"/>
  <c r="T19" i="11"/>
  <c r="R19" i="11"/>
  <c r="N19" i="11"/>
  <c r="P19" i="11"/>
  <c r="O19" i="11"/>
  <c r="M18" i="11"/>
  <c r="Q18" i="11"/>
  <c r="V18" i="11"/>
  <c r="T18" i="11"/>
  <c r="R18" i="11"/>
  <c r="N18" i="11"/>
  <c r="P18" i="11"/>
  <c r="O18" i="11"/>
  <c r="M17" i="11"/>
  <c r="Q17" i="11"/>
  <c r="V17" i="11"/>
  <c r="T17" i="11"/>
  <c r="R17" i="11"/>
  <c r="N17" i="11"/>
  <c r="P17" i="11"/>
  <c r="O17" i="11"/>
  <c r="M16" i="11"/>
  <c r="Q16" i="11"/>
  <c r="V16" i="11"/>
  <c r="T16" i="11"/>
  <c r="R16" i="11"/>
  <c r="N16" i="11"/>
  <c r="P16" i="11"/>
  <c r="O16" i="11"/>
  <c r="M15" i="11"/>
  <c r="Q15" i="11"/>
  <c r="V15" i="11"/>
  <c r="T15" i="11"/>
  <c r="R15" i="11"/>
  <c r="N15" i="11"/>
  <c r="P15" i="11"/>
  <c r="O15" i="11"/>
  <c r="M14" i="11"/>
  <c r="Q14" i="11"/>
  <c r="V14" i="11"/>
  <c r="T14" i="11"/>
  <c r="R14" i="11"/>
  <c r="N14" i="11"/>
  <c r="P14" i="11"/>
  <c r="O14" i="11"/>
  <c r="M13" i="11"/>
  <c r="Q13" i="11"/>
  <c r="V13" i="11"/>
  <c r="T13" i="11"/>
  <c r="R13" i="11"/>
  <c r="N13" i="11"/>
  <c r="P13" i="11"/>
  <c r="O13" i="11"/>
  <c r="G25" i="10"/>
  <c r="I25" i="10"/>
  <c r="G24" i="10"/>
  <c r="I24" i="10"/>
  <c r="G23" i="10"/>
  <c r="I23" i="10"/>
  <c r="G22" i="10"/>
  <c r="I22" i="10"/>
  <c r="G21" i="10"/>
  <c r="I21" i="10"/>
  <c r="G20" i="10"/>
  <c r="I20" i="10"/>
  <c r="G19" i="10"/>
  <c r="I19" i="10"/>
  <c r="G18" i="10"/>
  <c r="I18" i="10"/>
  <c r="G17" i="10"/>
  <c r="I17" i="10"/>
  <c r="G16" i="10"/>
  <c r="I16" i="10"/>
  <c r="G15" i="10"/>
  <c r="I15" i="10"/>
  <c r="H11" i="11"/>
  <c r="I11" i="11"/>
  <c r="K11" i="11"/>
  <c r="L11" i="11"/>
  <c r="M11" i="11"/>
  <c r="Q11" i="11"/>
  <c r="V11" i="11"/>
  <c r="H10" i="11"/>
  <c r="I10" i="11"/>
  <c r="K10" i="11"/>
  <c r="L10" i="11"/>
  <c r="M10" i="11"/>
  <c r="Q10" i="11"/>
  <c r="V10" i="11"/>
  <c r="H9" i="11"/>
  <c r="I9" i="11"/>
  <c r="K9" i="11"/>
  <c r="L9" i="11"/>
  <c r="M9" i="11"/>
  <c r="Q9" i="11"/>
  <c r="V9" i="11"/>
  <c r="H8" i="11"/>
  <c r="I8" i="11"/>
  <c r="K8" i="11"/>
  <c r="L8" i="11"/>
  <c r="M8" i="11"/>
  <c r="Q8" i="11"/>
  <c r="V8" i="11"/>
  <c r="H7" i="11"/>
  <c r="I7" i="11"/>
  <c r="K7" i="11"/>
  <c r="L7" i="11"/>
  <c r="M7" i="11"/>
  <c r="Q7" i="11"/>
  <c r="V7" i="11"/>
  <c r="H6" i="11"/>
  <c r="I6" i="11"/>
  <c r="K6" i="11"/>
  <c r="L6" i="11"/>
  <c r="M6" i="11"/>
  <c r="Q6" i="11"/>
  <c r="V6" i="11"/>
  <c r="H5" i="11"/>
  <c r="I5" i="11"/>
  <c r="K5" i="11"/>
  <c r="L5" i="11"/>
  <c r="M5" i="11"/>
  <c r="Q5" i="11"/>
  <c r="V5" i="11"/>
  <c r="H4" i="11"/>
  <c r="I4" i="11"/>
  <c r="K4" i="11"/>
  <c r="L4" i="11"/>
  <c r="M4" i="11"/>
  <c r="Q4" i="11"/>
  <c r="V4" i="11"/>
  <c r="T11" i="11"/>
  <c r="T10" i="11"/>
  <c r="T9" i="11"/>
  <c r="T8" i="11"/>
  <c r="T7" i="11"/>
  <c r="T6" i="11"/>
  <c r="T5" i="11"/>
  <c r="T4" i="11"/>
  <c r="R11" i="11"/>
  <c r="R10" i="11"/>
  <c r="R9" i="11"/>
  <c r="R8" i="11"/>
  <c r="R7" i="11"/>
  <c r="R6" i="11"/>
  <c r="R5" i="11"/>
  <c r="R4" i="11"/>
  <c r="N11" i="11"/>
  <c r="P11" i="11"/>
  <c r="N10" i="11"/>
  <c r="P10" i="11"/>
  <c r="N9" i="11"/>
  <c r="P9" i="11"/>
  <c r="N8" i="11"/>
  <c r="P8" i="11"/>
  <c r="N7" i="11"/>
  <c r="P7" i="11"/>
  <c r="N6" i="11"/>
  <c r="P6" i="11"/>
  <c r="N5" i="11"/>
  <c r="P5" i="11"/>
  <c r="N4" i="11"/>
  <c r="P4" i="11"/>
  <c r="O11" i="11"/>
  <c r="O10" i="11"/>
  <c r="O9" i="11"/>
  <c r="O8" i="11"/>
  <c r="O7" i="11"/>
  <c r="O6" i="11"/>
  <c r="O5" i="11"/>
  <c r="O4" i="11"/>
  <c r="N13" i="10"/>
  <c r="N12" i="10"/>
  <c r="N11" i="10"/>
  <c r="N10" i="10"/>
  <c r="N9" i="10"/>
  <c r="N8" i="10"/>
  <c r="N7" i="10"/>
  <c r="N6" i="10"/>
  <c r="N5" i="10"/>
  <c r="N4" i="10"/>
  <c r="N3" i="10"/>
  <c r="E25" i="10"/>
  <c r="F25" i="10"/>
  <c r="H25" i="10"/>
  <c r="N25" i="10"/>
  <c r="E24" i="10"/>
  <c r="F24" i="10"/>
  <c r="H24" i="10"/>
  <c r="N24" i="10"/>
  <c r="E23" i="10"/>
  <c r="F23" i="10"/>
  <c r="H23" i="10"/>
  <c r="N23" i="10"/>
  <c r="E22" i="10"/>
  <c r="F22" i="10"/>
  <c r="H22" i="10"/>
  <c r="N22" i="10"/>
  <c r="E21" i="10"/>
  <c r="F21" i="10"/>
  <c r="H21" i="10"/>
  <c r="N21" i="10"/>
  <c r="E20" i="10"/>
  <c r="F20" i="10"/>
  <c r="H20" i="10"/>
  <c r="N20" i="10"/>
  <c r="E19" i="10"/>
  <c r="F19" i="10"/>
  <c r="H19" i="10"/>
  <c r="N19" i="10"/>
  <c r="F18" i="10"/>
  <c r="H18" i="10"/>
  <c r="E18" i="10"/>
  <c r="N18" i="10"/>
  <c r="E17" i="10"/>
  <c r="F17" i="10"/>
  <c r="H17" i="10"/>
  <c r="N17" i="10"/>
  <c r="E16" i="10"/>
  <c r="F16" i="10"/>
  <c r="H16" i="10"/>
  <c r="N16" i="10"/>
  <c r="E15" i="10"/>
  <c r="F15" i="10"/>
  <c r="H15" i="10"/>
  <c r="N15" i="10"/>
  <c r="M25" i="10"/>
  <c r="M24" i="10"/>
  <c r="M23" i="10"/>
  <c r="M22" i="10"/>
  <c r="M21" i="10"/>
  <c r="M20" i="10"/>
  <c r="M19" i="10"/>
  <c r="M18" i="10"/>
  <c r="M17" i="10"/>
  <c r="M16" i="10"/>
  <c r="M15" i="10"/>
  <c r="C388" i="9"/>
  <c r="G388" i="9"/>
  <c r="E388" i="9"/>
  <c r="H388" i="9"/>
  <c r="F388" i="9"/>
  <c r="R388" i="9"/>
  <c r="C387" i="9"/>
  <c r="G387" i="9"/>
  <c r="E387" i="9"/>
  <c r="H387" i="9"/>
  <c r="F387" i="9"/>
  <c r="R387" i="9"/>
  <c r="C386" i="9"/>
  <c r="G386" i="9"/>
  <c r="E386" i="9"/>
  <c r="H386" i="9"/>
  <c r="F386" i="9"/>
  <c r="R386" i="9"/>
  <c r="C385" i="9"/>
  <c r="G385" i="9"/>
  <c r="E385" i="9"/>
  <c r="H385" i="9"/>
  <c r="F385" i="9"/>
  <c r="R385" i="9"/>
  <c r="C384" i="9"/>
  <c r="G384" i="9"/>
  <c r="E384" i="9"/>
  <c r="H384" i="9"/>
  <c r="F384" i="9"/>
  <c r="R384" i="9"/>
  <c r="C383" i="9"/>
  <c r="G383" i="9"/>
  <c r="E383" i="9"/>
  <c r="H383" i="9"/>
  <c r="F383" i="9"/>
  <c r="R383" i="9"/>
  <c r="C382" i="9"/>
  <c r="G382" i="9"/>
  <c r="E382" i="9"/>
  <c r="H382" i="9"/>
  <c r="F382" i="9"/>
  <c r="R382" i="9"/>
  <c r="C381" i="9"/>
  <c r="G381" i="9"/>
  <c r="E381" i="9"/>
  <c r="H381" i="9"/>
  <c r="F381" i="9"/>
  <c r="R381" i="9"/>
  <c r="C380" i="9"/>
  <c r="G380" i="9"/>
  <c r="E380" i="9"/>
  <c r="H380" i="9"/>
  <c r="F380" i="9"/>
  <c r="R380" i="9"/>
  <c r="C379" i="9"/>
  <c r="G379" i="9"/>
  <c r="E379" i="9"/>
  <c r="H379" i="9"/>
  <c r="F379" i="9"/>
  <c r="R379" i="9"/>
  <c r="C378" i="9"/>
  <c r="G378" i="9"/>
  <c r="E378" i="9"/>
  <c r="H378" i="9"/>
  <c r="F378" i="9"/>
  <c r="R378" i="9"/>
  <c r="C377" i="9"/>
  <c r="G377" i="9"/>
  <c r="E377" i="9"/>
  <c r="H377" i="9"/>
  <c r="F377" i="9"/>
  <c r="R377" i="9"/>
  <c r="C376" i="9"/>
  <c r="G376" i="9"/>
  <c r="E376" i="9"/>
  <c r="H376" i="9"/>
  <c r="F376" i="9"/>
  <c r="R376" i="9"/>
  <c r="C375" i="9"/>
  <c r="G375" i="9"/>
  <c r="E375" i="9"/>
  <c r="H375" i="9"/>
  <c r="F375" i="9"/>
  <c r="R375" i="9"/>
  <c r="C374" i="9"/>
  <c r="G374" i="9"/>
  <c r="E374" i="9"/>
  <c r="H374" i="9"/>
  <c r="F374" i="9"/>
  <c r="R374" i="9"/>
  <c r="C373" i="9"/>
  <c r="G373" i="9"/>
  <c r="E373" i="9"/>
  <c r="H373" i="9"/>
  <c r="F373" i="9"/>
  <c r="R373" i="9"/>
  <c r="C372" i="9"/>
  <c r="G372" i="9"/>
  <c r="E372" i="9"/>
  <c r="H372" i="9"/>
  <c r="F372" i="9"/>
  <c r="R372" i="9"/>
  <c r="C371" i="9"/>
  <c r="G371" i="9"/>
  <c r="E371" i="9"/>
  <c r="H371" i="9"/>
  <c r="F371" i="9"/>
  <c r="R371" i="9"/>
  <c r="C370" i="9"/>
  <c r="G370" i="9"/>
  <c r="E370" i="9"/>
  <c r="H370" i="9"/>
  <c r="F370" i="9"/>
  <c r="R370" i="9"/>
  <c r="C369" i="9"/>
  <c r="G369" i="9"/>
  <c r="E369" i="9"/>
  <c r="H369" i="9"/>
  <c r="F369" i="9"/>
  <c r="R369" i="9"/>
  <c r="C368" i="9"/>
  <c r="G368" i="9"/>
  <c r="E368" i="9"/>
  <c r="H368" i="9"/>
  <c r="F368" i="9"/>
  <c r="R368" i="9"/>
  <c r="C367" i="9"/>
  <c r="G367" i="9"/>
  <c r="E367" i="9"/>
  <c r="H367" i="9"/>
  <c r="F367" i="9"/>
  <c r="R367" i="9"/>
  <c r="C366" i="9"/>
  <c r="G366" i="9"/>
  <c r="E366" i="9"/>
  <c r="H366" i="9"/>
  <c r="F366" i="9"/>
  <c r="R366" i="9"/>
  <c r="C365" i="9"/>
  <c r="G365" i="9"/>
  <c r="E365" i="9"/>
  <c r="H365" i="9"/>
  <c r="F365" i="9"/>
  <c r="R365" i="9"/>
  <c r="C364" i="9"/>
  <c r="G364" i="9"/>
  <c r="E364" i="9"/>
  <c r="H364" i="9"/>
  <c r="F364" i="9"/>
  <c r="R364" i="9"/>
  <c r="C363" i="9"/>
  <c r="G363" i="9"/>
  <c r="E363" i="9"/>
  <c r="H363" i="9"/>
  <c r="F363" i="9"/>
  <c r="R363" i="9"/>
  <c r="C362" i="9"/>
  <c r="G362" i="9"/>
  <c r="E362" i="9"/>
  <c r="H362" i="9"/>
  <c r="F362" i="9"/>
  <c r="R362" i="9"/>
  <c r="C361" i="9"/>
  <c r="G361" i="9"/>
  <c r="E361" i="9"/>
  <c r="H361" i="9"/>
  <c r="F361" i="9"/>
  <c r="R361" i="9"/>
  <c r="C360" i="9"/>
  <c r="G360" i="9"/>
  <c r="E360" i="9"/>
  <c r="H360" i="9"/>
  <c r="F360" i="9"/>
  <c r="R360" i="9"/>
  <c r="C359" i="9"/>
  <c r="G359" i="9"/>
  <c r="E359" i="9"/>
  <c r="H359" i="9"/>
  <c r="F359" i="9"/>
  <c r="R359" i="9"/>
  <c r="C358" i="9"/>
  <c r="G358" i="9"/>
  <c r="E358" i="9"/>
  <c r="H358" i="9"/>
  <c r="F358" i="9"/>
  <c r="R358" i="9"/>
  <c r="C357" i="9"/>
  <c r="G357" i="9"/>
  <c r="E357" i="9"/>
  <c r="H357" i="9"/>
  <c r="F357" i="9"/>
  <c r="R357" i="9"/>
  <c r="C356" i="9"/>
  <c r="G356" i="9"/>
  <c r="E356" i="9"/>
  <c r="H356" i="9"/>
  <c r="F356" i="9"/>
  <c r="R356" i="9"/>
  <c r="C355" i="9"/>
  <c r="G355" i="9"/>
  <c r="E355" i="9"/>
  <c r="H355" i="9"/>
  <c r="F355" i="9"/>
  <c r="R355" i="9"/>
  <c r="C354" i="9"/>
  <c r="G354" i="9"/>
  <c r="E354" i="9"/>
  <c r="H354" i="9"/>
  <c r="F354" i="9"/>
  <c r="R354" i="9"/>
  <c r="C353" i="9"/>
  <c r="G353" i="9"/>
  <c r="E353" i="9"/>
  <c r="H353" i="9"/>
  <c r="F353" i="9"/>
  <c r="R353" i="9"/>
  <c r="C352" i="9"/>
  <c r="G352" i="9"/>
  <c r="E352" i="9"/>
  <c r="H352" i="9"/>
  <c r="F352" i="9"/>
  <c r="R352" i="9"/>
  <c r="C351" i="9"/>
  <c r="G351" i="9"/>
  <c r="E351" i="9"/>
  <c r="H351" i="9"/>
  <c r="F351" i="9"/>
  <c r="R351" i="9"/>
  <c r="C350" i="9"/>
  <c r="G350" i="9"/>
  <c r="E350" i="9"/>
  <c r="H350" i="9"/>
  <c r="F350" i="9"/>
  <c r="R350" i="9"/>
  <c r="C349" i="9"/>
  <c r="G349" i="9"/>
  <c r="E349" i="9"/>
  <c r="H349" i="9"/>
  <c r="F349" i="9"/>
  <c r="R349" i="9"/>
  <c r="C348" i="9"/>
  <c r="G348" i="9"/>
  <c r="E348" i="9"/>
  <c r="H348" i="9"/>
  <c r="F348" i="9"/>
  <c r="R348" i="9"/>
  <c r="C347" i="9"/>
  <c r="G347" i="9"/>
  <c r="E347" i="9"/>
  <c r="H347" i="9"/>
  <c r="F347" i="9"/>
  <c r="R347" i="9"/>
  <c r="C346" i="9"/>
  <c r="G346" i="9"/>
  <c r="E346" i="9"/>
  <c r="H346" i="9"/>
  <c r="F346" i="9"/>
  <c r="R346" i="9"/>
  <c r="C345" i="9"/>
  <c r="G345" i="9"/>
  <c r="E345" i="9"/>
  <c r="H345" i="9"/>
  <c r="F345" i="9"/>
  <c r="R345" i="9"/>
  <c r="C344" i="9"/>
  <c r="G344" i="9"/>
  <c r="E344" i="9"/>
  <c r="H344" i="9"/>
  <c r="F344" i="9"/>
  <c r="R344" i="9"/>
  <c r="C343" i="9"/>
  <c r="G343" i="9"/>
  <c r="E343" i="9"/>
  <c r="H343" i="9"/>
  <c r="F343" i="9"/>
  <c r="R343" i="9"/>
  <c r="C342" i="9"/>
  <c r="G342" i="9"/>
  <c r="E342" i="9"/>
  <c r="H342" i="9"/>
  <c r="F342" i="9"/>
  <c r="R342" i="9"/>
  <c r="C341" i="9"/>
  <c r="G341" i="9"/>
  <c r="E341" i="9"/>
  <c r="H341" i="9"/>
  <c r="F341" i="9"/>
  <c r="R341" i="9"/>
  <c r="C340" i="9"/>
  <c r="G340" i="9"/>
  <c r="E340" i="9"/>
  <c r="H340" i="9"/>
  <c r="F340" i="9"/>
  <c r="R340" i="9"/>
  <c r="C339" i="9"/>
  <c r="G339" i="9"/>
  <c r="E339" i="9"/>
  <c r="H339" i="9"/>
  <c r="F339" i="9"/>
  <c r="R339" i="9"/>
  <c r="C338" i="9"/>
  <c r="G338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E338" i="9"/>
  <c r="H338" i="9"/>
  <c r="F338" i="9"/>
  <c r="R338" i="9"/>
  <c r="C337" i="9"/>
  <c r="G337" i="9"/>
  <c r="E337" i="9"/>
  <c r="H337" i="9"/>
  <c r="F337" i="9"/>
  <c r="R337" i="9"/>
  <c r="C336" i="9"/>
  <c r="G336" i="9"/>
  <c r="E336" i="9"/>
  <c r="H336" i="9"/>
  <c r="F336" i="9"/>
  <c r="R336" i="9"/>
  <c r="C335" i="9"/>
  <c r="G335" i="9"/>
  <c r="E335" i="9"/>
  <c r="H335" i="9"/>
  <c r="F335" i="9"/>
  <c r="R335" i="9"/>
  <c r="C334" i="9"/>
  <c r="G334" i="9"/>
  <c r="E334" i="9"/>
  <c r="H334" i="9"/>
  <c r="F334" i="9"/>
  <c r="R334" i="9"/>
  <c r="C333" i="9"/>
  <c r="G333" i="9"/>
  <c r="E333" i="9"/>
  <c r="H333" i="9"/>
  <c r="F333" i="9"/>
  <c r="R333" i="9"/>
  <c r="C332" i="9"/>
  <c r="G332" i="9"/>
  <c r="E332" i="9"/>
  <c r="H332" i="9"/>
  <c r="F332" i="9"/>
  <c r="R332" i="9"/>
  <c r="C331" i="9"/>
  <c r="G331" i="9"/>
  <c r="E331" i="9"/>
  <c r="H331" i="9"/>
  <c r="F331" i="9"/>
  <c r="R331" i="9"/>
  <c r="C330" i="9"/>
  <c r="G330" i="9"/>
  <c r="E330" i="9"/>
  <c r="H330" i="9"/>
  <c r="F330" i="9"/>
  <c r="R330" i="9"/>
  <c r="C329" i="9"/>
  <c r="G329" i="9"/>
  <c r="E329" i="9"/>
  <c r="H329" i="9"/>
  <c r="F329" i="9"/>
  <c r="R329" i="9"/>
  <c r="C328" i="9"/>
  <c r="G328" i="9"/>
  <c r="E328" i="9"/>
  <c r="H328" i="9"/>
  <c r="F328" i="9"/>
  <c r="R328" i="9"/>
  <c r="C327" i="9"/>
  <c r="G327" i="9"/>
  <c r="E327" i="9"/>
  <c r="H327" i="9"/>
  <c r="F327" i="9"/>
  <c r="R327" i="9"/>
  <c r="C326" i="9"/>
  <c r="G326" i="9"/>
  <c r="E326" i="9"/>
  <c r="H326" i="9"/>
  <c r="F326" i="9"/>
  <c r="R326" i="9"/>
  <c r="C325" i="9"/>
  <c r="G325" i="9"/>
  <c r="E325" i="9"/>
  <c r="H325" i="9"/>
  <c r="F325" i="9"/>
  <c r="R325" i="9"/>
  <c r="C324" i="9"/>
  <c r="G324" i="9"/>
  <c r="E324" i="9"/>
  <c r="H324" i="9"/>
  <c r="F324" i="9"/>
  <c r="R324" i="9"/>
  <c r="C323" i="9"/>
  <c r="G323" i="9"/>
  <c r="E323" i="9"/>
  <c r="H323" i="9"/>
  <c r="F323" i="9"/>
  <c r="R323" i="9"/>
  <c r="C322" i="9"/>
  <c r="G322" i="9"/>
  <c r="E322" i="9"/>
  <c r="H322" i="9"/>
  <c r="F322" i="9"/>
  <c r="R322" i="9"/>
  <c r="C321" i="9"/>
  <c r="G321" i="9"/>
  <c r="E321" i="9"/>
  <c r="H321" i="9"/>
  <c r="F321" i="9"/>
  <c r="R321" i="9"/>
  <c r="C320" i="9"/>
  <c r="G320" i="9"/>
  <c r="E320" i="9"/>
  <c r="H320" i="9"/>
  <c r="F320" i="9"/>
  <c r="R320" i="9"/>
  <c r="C319" i="9"/>
  <c r="G319" i="9"/>
  <c r="E319" i="9"/>
  <c r="H319" i="9"/>
  <c r="F319" i="9"/>
  <c r="R319" i="9"/>
  <c r="C318" i="9"/>
  <c r="G318" i="9"/>
  <c r="E318" i="9"/>
  <c r="H318" i="9"/>
  <c r="F318" i="9"/>
  <c r="R318" i="9"/>
  <c r="C317" i="9"/>
  <c r="G317" i="9"/>
  <c r="E317" i="9"/>
  <c r="H317" i="9"/>
  <c r="F317" i="9"/>
  <c r="R317" i="9"/>
  <c r="C316" i="9"/>
  <c r="G316" i="9"/>
  <c r="E316" i="9"/>
  <c r="H316" i="9"/>
  <c r="F316" i="9"/>
  <c r="R316" i="9"/>
  <c r="C315" i="9"/>
  <c r="G315" i="9"/>
  <c r="E315" i="9"/>
  <c r="H315" i="9"/>
  <c r="F315" i="9"/>
  <c r="R315" i="9"/>
  <c r="C314" i="9"/>
  <c r="G314" i="9"/>
  <c r="E314" i="9"/>
  <c r="H314" i="9"/>
  <c r="F314" i="9"/>
  <c r="R314" i="9"/>
  <c r="C313" i="9"/>
  <c r="G313" i="9"/>
  <c r="E313" i="9"/>
  <c r="H313" i="9"/>
  <c r="F313" i="9"/>
  <c r="R313" i="9"/>
  <c r="C312" i="9"/>
  <c r="G312" i="9"/>
  <c r="E312" i="9"/>
  <c r="H312" i="9"/>
  <c r="F312" i="9"/>
  <c r="R312" i="9"/>
  <c r="C311" i="9"/>
  <c r="G311" i="9"/>
  <c r="E311" i="9"/>
  <c r="H311" i="9"/>
  <c r="F311" i="9"/>
  <c r="R311" i="9"/>
  <c r="C310" i="9"/>
  <c r="G310" i="9"/>
  <c r="E310" i="9"/>
  <c r="H310" i="9"/>
  <c r="F310" i="9"/>
  <c r="R310" i="9"/>
  <c r="C309" i="9"/>
  <c r="G309" i="9"/>
  <c r="E309" i="9"/>
  <c r="H309" i="9"/>
  <c r="F309" i="9"/>
  <c r="R309" i="9"/>
  <c r="C308" i="9"/>
  <c r="G308" i="9"/>
  <c r="E308" i="9"/>
  <c r="H308" i="9"/>
  <c r="F308" i="9"/>
  <c r="R308" i="9"/>
  <c r="C307" i="9"/>
  <c r="G307" i="9"/>
  <c r="E307" i="9"/>
  <c r="H307" i="9"/>
  <c r="F307" i="9"/>
  <c r="R307" i="9"/>
  <c r="C306" i="9"/>
  <c r="G306" i="9"/>
  <c r="E306" i="9"/>
  <c r="H306" i="9"/>
  <c r="F306" i="9"/>
  <c r="R306" i="9"/>
  <c r="C305" i="9"/>
  <c r="G305" i="9"/>
  <c r="E305" i="9"/>
  <c r="H305" i="9"/>
  <c r="F305" i="9"/>
  <c r="R305" i="9"/>
  <c r="C304" i="9"/>
  <c r="G304" i="9"/>
  <c r="E304" i="9"/>
  <c r="H304" i="9"/>
  <c r="F304" i="9"/>
  <c r="R304" i="9"/>
  <c r="C303" i="9"/>
  <c r="G303" i="9"/>
  <c r="E303" i="9"/>
  <c r="H303" i="9"/>
  <c r="F303" i="9"/>
  <c r="R303" i="9"/>
  <c r="C302" i="9"/>
  <c r="G302" i="9"/>
  <c r="E302" i="9"/>
  <c r="H302" i="9"/>
  <c r="F302" i="9"/>
  <c r="R302" i="9"/>
  <c r="C301" i="9"/>
  <c r="G301" i="9"/>
  <c r="E301" i="9"/>
  <c r="H301" i="9"/>
  <c r="F301" i="9"/>
  <c r="R301" i="9"/>
  <c r="C300" i="9"/>
  <c r="G300" i="9"/>
  <c r="E300" i="9"/>
  <c r="H300" i="9"/>
  <c r="F300" i="9"/>
  <c r="R300" i="9"/>
  <c r="C299" i="9"/>
  <c r="G299" i="9"/>
  <c r="E299" i="9"/>
  <c r="H299" i="9"/>
  <c r="F299" i="9"/>
  <c r="R299" i="9"/>
  <c r="C298" i="9"/>
  <c r="G298" i="9"/>
  <c r="E298" i="9"/>
  <c r="H298" i="9"/>
  <c r="F298" i="9"/>
  <c r="R298" i="9"/>
  <c r="C297" i="9"/>
  <c r="G297" i="9"/>
  <c r="E297" i="9"/>
  <c r="H297" i="9"/>
  <c r="F297" i="9"/>
  <c r="R297" i="9"/>
  <c r="C296" i="9"/>
  <c r="G296" i="9"/>
  <c r="E296" i="9"/>
  <c r="H296" i="9"/>
  <c r="F296" i="9"/>
  <c r="R296" i="9"/>
  <c r="C295" i="9"/>
  <c r="G295" i="9"/>
  <c r="E295" i="9"/>
  <c r="H295" i="9"/>
  <c r="F295" i="9"/>
  <c r="R295" i="9"/>
  <c r="C294" i="9"/>
  <c r="G294" i="9"/>
  <c r="E294" i="9"/>
  <c r="H294" i="9"/>
  <c r="F294" i="9"/>
  <c r="R294" i="9"/>
  <c r="C293" i="9"/>
  <c r="G293" i="9"/>
  <c r="E293" i="9"/>
  <c r="H293" i="9"/>
  <c r="F293" i="9"/>
  <c r="R293" i="9"/>
  <c r="C292" i="9"/>
  <c r="G292" i="9"/>
  <c r="E292" i="9"/>
  <c r="H292" i="9"/>
  <c r="F292" i="9"/>
  <c r="R292" i="9"/>
  <c r="C291" i="9"/>
  <c r="G291" i="9"/>
  <c r="E291" i="9"/>
  <c r="H291" i="9"/>
  <c r="F291" i="9"/>
  <c r="R291" i="9"/>
  <c r="C290" i="9"/>
  <c r="G290" i="9"/>
  <c r="E290" i="9"/>
  <c r="H290" i="9"/>
  <c r="F290" i="9"/>
  <c r="R290" i="9"/>
  <c r="C289" i="9"/>
  <c r="G289" i="9"/>
  <c r="E289" i="9"/>
  <c r="H289" i="9"/>
  <c r="F289" i="9"/>
  <c r="R289" i="9"/>
  <c r="C288" i="9"/>
  <c r="G288" i="9"/>
  <c r="E288" i="9"/>
  <c r="H288" i="9"/>
  <c r="F288" i="9"/>
  <c r="R288" i="9"/>
  <c r="C287" i="9"/>
  <c r="G287" i="9"/>
  <c r="E287" i="9"/>
  <c r="H287" i="9"/>
  <c r="F287" i="9"/>
  <c r="R287" i="9"/>
  <c r="C286" i="9"/>
  <c r="G286" i="9"/>
  <c r="E286" i="9"/>
  <c r="H286" i="9"/>
  <c r="F286" i="9"/>
  <c r="R286" i="9"/>
  <c r="C285" i="9"/>
  <c r="G285" i="9"/>
  <c r="E285" i="9"/>
  <c r="H285" i="9"/>
  <c r="F285" i="9"/>
  <c r="R285" i="9"/>
  <c r="C284" i="9"/>
  <c r="G284" i="9"/>
  <c r="E284" i="9"/>
  <c r="H284" i="9"/>
  <c r="F284" i="9"/>
  <c r="R284" i="9"/>
  <c r="C283" i="9"/>
  <c r="G283" i="9"/>
  <c r="E283" i="9"/>
  <c r="H283" i="9"/>
  <c r="F283" i="9"/>
  <c r="R283" i="9"/>
  <c r="C282" i="9"/>
  <c r="G282" i="9"/>
  <c r="E282" i="9"/>
  <c r="H282" i="9"/>
  <c r="F282" i="9"/>
  <c r="R282" i="9"/>
  <c r="C281" i="9"/>
  <c r="G281" i="9"/>
  <c r="E281" i="9"/>
  <c r="H281" i="9"/>
  <c r="F281" i="9"/>
  <c r="R281" i="9"/>
  <c r="C280" i="9"/>
  <c r="G280" i="9"/>
  <c r="E280" i="9"/>
  <c r="H280" i="9"/>
  <c r="F280" i="9"/>
  <c r="R280" i="9"/>
  <c r="C279" i="9"/>
  <c r="G279" i="9"/>
  <c r="E279" i="9"/>
  <c r="H279" i="9"/>
  <c r="F279" i="9"/>
  <c r="R279" i="9"/>
  <c r="C278" i="9"/>
  <c r="G278" i="9"/>
  <c r="E278" i="9"/>
  <c r="H278" i="9"/>
  <c r="F278" i="9"/>
  <c r="R278" i="9"/>
  <c r="C277" i="9"/>
  <c r="G277" i="9"/>
  <c r="E277" i="9"/>
  <c r="H277" i="9"/>
  <c r="F277" i="9"/>
  <c r="R277" i="9"/>
  <c r="C276" i="9"/>
  <c r="G276" i="9"/>
  <c r="E276" i="9"/>
  <c r="H276" i="9"/>
  <c r="F276" i="9"/>
  <c r="R276" i="9"/>
  <c r="C275" i="9"/>
  <c r="G275" i="9"/>
  <c r="E275" i="9"/>
  <c r="H275" i="9"/>
  <c r="F275" i="9"/>
  <c r="R275" i="9"/>
  <c r="C274" i="9"/>
  <c r="G274" i="9"/>
  <c r="E274" i="9"/>
  <c r="H274" i="9"/>
  <c r="F274" i="9"/>
  <c r="R274" i="9"/>
  <c r="C273" i="9"/>
  <c r="G273" i="9"/>
  <c r="E273" i="9"/>
  <c r="H273" i="9"/>
  <c r="F273" i="9"/>
  <c r="R273" i="9"/>
  <c r="C272" i="9"/>
  <c r="G272" i="9"/>
  <c r="E272" i="9"/>
  <c r="H272" i="9"/>
  <c r="F272" i="9"/>
  <c r="R272" i="9"/>
  <c r="C271" i="9"/>
  <c r="G271" i="9"/>
  <c r="E271" i="9"/>
  <c r="H271" i="9"/>
  <c r="F271" i="9"/>
  <c r="R271" i="9"/>
  <c r="C270" i="9"/>
  <c r="G270" i="9"/>
  <c r="E270" i="9"/>
  <c r="H270" i="9"/>
  <c r="F270" i="9"/>
  <c r="R270" i="9"/>
  <c r="C269" i="9"/>
  <c r="G269" i="9"/>
  <c r="E269" i="9"/>
  <c r="H269" i="9"/>
  <c r="F269" i="9"/>
  <c r="R269" i="9"/>
  <c r="C268" i="9"/>
  <c r="G268" i="9"/>
  <c r="E268" i="9"/>
  <c r="H268" i="9"/>
  <c r="F268" i="9"/>
  <c r="R268" i="9"/>
  <c r="C267" i="9"/>
  <c r="G267" i="9"/>
  <c r="E267" i="9"/>
  <c r="H267" i="9"/>
  <c r="F267" i="9"/>
  <c r="R267" i="9"/>
  <c r="C266" i="9"/>
  <c r="G266" i="9"/>
  <c r="E266" i="9"/>
  <c r="H266" i="9"/>
  <c r="F266" i="9"/>
  <c r="R266" i="9"/>
  <c r="C265" i="9"/>
  <c r="G265" i="9"/>
  <c r="E265" i="9"/>
  <c r="H265" i="9"/>
  <c r="F265" i="9"/>
  <c r="R265" i="9"/>
  <c r="C264" i="9"/>
  <c r="G264" i="9"/>
  <c r="E264" i="9"/>
  <c r="H264" i="9"/>
  <c r="F264" i="9"/>
  <c r="R264" i="9"/>
  <c r="C263" i="9"/>
  <c r="G263" i="9"/>
  <c r="E263" i="9"/>
  <c r="H263" i="9"/>
  <c r="F263" i="9"/>
  <c r="R263" i="9"/>
  <c r="C262" i="9"/>
  <c r="G262" i="9"/>
  <c r="E262" i="9"/>
  <c r="H262" i="9"/>
  <c r="F262" i="9"/>
  <c r="R262" i="9"/>
  <c r="C261" i="9"/>
  <c r="G261" i="9"/>
  <c r="E261" i="9"/>
  <c r="H261" i="9"/>
  <c r="F261" i="9"/>
  <c r="R261" i="9"/>
  <c r="C260" i="9"/>
  <c r="G260" i="9"/>
  <c r="E260" i="9"/>
  <c r="H260" i="9"/>
  <c r="F260" i="9"/>
  <c r="R260" i="9"/>
  <c r="C259" i="9"/>
  <c r="G259" i="9"/>
  <c r="E259" i="9"/>
  <c r="H259" i="9"/>
  <c r="F259" i="9"/>
  <c r="R259" i="9"/>
  <c r="C258" i="9"/>
  <c r="G258" i="9"/>
  <c r="E258" i="9"/>
  <c r="H258" i="9"/>
  <c r="F258" i="9"/>
  <c r="R258" i="9"/>
  <c r="C257" i="9"/>
  <c r="G257" i="9"/>
  <c r="E257" i="9"/>
  <c r="H257" i="9"/>
  <c r="F257" i="9"/>
  <c r="R257" i="9"/>
  <c r="C256" i="9"/>
  <c r="G256" i="9"/>
  <c r="E256" i="9"/>
  <c r="H256" i="9"/>
  <c r="F256" i="9"/>
  <c r="R256" i="9"/>
  <c r="C255" i="9"/>
  <c r="G255" i="9"/>
  <c r="E255" i="9"/>
  <c r="H255" i="9"/>
  <c r="F255" i="9"/>
  <c r="R255" i="9"/>
  <c r="C254" i="9"/>
  <c r="G254" i="9"/>
  <c r="E254" i="9"/>
  <c r="H254" i="9"/>
  <c r="F254" i="9"/>
  <c r="R254" i="9"/>
  <c r="C253" i="9"/>
  <c r="G253" i="9"/>
  <c r="E253" i="9"/>
  <c r="H253" i="9"/>
  <c r="F253" i="9"/>
  <c r="R253" i="9"/>
  <c r="C252" i="9"/>
  <c r="G252" i="9"/>
  <c r="E252" i="9"/>
  <c r="H252" i="9"/>
  <c r="F252" i="9"/>
  <c r="R252" i="9"/>
  <c r="C251" i="9"/>
  <c r="G251" i="9"/>
  <c r="E251" i="9"/>
  <c r="H251" i="9"/>
  <c r="F251" i="9"/>
  <c r="R251" i="9"/>
  <c r="C250" i="9"/>
  <c r="G250" i="9"/>
  <c r="E250" i="9"/>
  <c r="H250" i="9"/>
  <c r="F250" i="9"/>
  <c r="R250" i="9"/>
  <c r="C249" i="9"/>
  <c r="G249" i="9"/>
  <c r="E249" i="9"/>
  <c r="H249" i="9"/>
  <c r="F249" i="9"/>
  <c r="R249" i="9"/>
  <c r="C248" i="9"/>
  <c r="G248" i="9"/>
  <c r="E248" i="9"/>
  <c r="H248" i="9"/>
  <c r="F248" i="9"/>
  <c r="R248" i="9"/>
  <c r="C247" i="9"/>
  <c r="G247" i="9"/>
  <c r="E247" i="9"/>
  <c r="H247" i="9"/>
  <c r="F247" i="9"/>
  <c r="R247" i="9"/>
  <c r="C246" i="9"/>
  <c r="G246" i="9"/>
  <c r="E246" i="9"/>
  <c r="H246" i="9"/>
  <c r="F246" i="9"/>
  <c r="R246" i="9"/>
  <c r="C245" i="9"/>
  <c r="G245" i="9"/>
  <c r="E245" i="9"/>
  <c r="H245" i="9"/>
  <c r="F245" i="9"/>
  <c r="R245" i="9"/>
  <c r="C244" i="9"/>
  <c r="G244" i="9"/>
  <c r="E244" i="9"/>
  <c r="H244" i="9"/>
  <c r="F244" i="9"/>
  <c r="R244" i="9"/>
  <c r="C243" i="9"/>
  <c r="G243" i="9"/>
  <c r="E243" i="9"/>
  <c r="H243" i="9"/>
  <c r="F243" i="9"/>
  <c r="R243" i="9"/>
  <c r="C242" i="9"/>
  <c r="G242" i="9"/>
  <c r="E242" i="9"/>
  <c r="H242" i="9"/>
  <c r="F242" i="9"/>
  <c r="R242" i="9"/>
  <c r="C241" i="9"/>
  <c r="G241" i="9"/>
  <c r="E241" i="9"/>
  <c r="H241" i="9"/>
  <c r="F241" i="9"/>
  <c r="R241" i="9"/>
  <c r="C240" i="9"/>
  <c r="G240" i="9"/>
  <c r="E240" i="9"/>
  <c r="H240" i="9"/>
  <c r="F240" i="9"/>
  <c r="R240" i="9"/>
  <c r="C239" i="9"/>
  <c r="G239" i="9"/>
  <c r="E239" i="9"/>
  <c r="H239" i="9"/>
  <c r="F239" i="9"/>
  <c r="R239" i="9"/>
  <c r="C238" i="9"/>
  <c r="G238" i="9"/>
  <c r="E238" i="9"/>
  <c r="H238" i="9"/>
  <c r="F238" i="9"/>
  <c r="R238" i="9"/>
  <c r="C237" i="9"/>
  <c r="G237" i="9"/>
  <c r="E237" i="9"/>
  <c r="H237" i="9"/>
  <c r="F237" i="9"/>
  <c r="R237" i="9"/>
  <c r="C236" i="9"/>
  <c r="G236" i="9"/>
  <c r="E236" i="9"/>
  <c r="H236" i="9"/>
  <c r="F236" i="9"/>
  <c r="R236" i="9"/>
  <c r="C235" i="9"/>
  <c r="G235" i="9"/>
  <c r="E235" i="9"/>
  <c r="H235" i="9"/>
  <c r="F235" i="9"/>
  <c r="R235" i="9"/>
  <c r="C234" i="9"/>
  <c r="G234" i="9"/>
  <c r="E234" i="9"/>
  <c r="H234" i="9"/>
  <c r="F234" i="9"/>
  <c r="R234" i="9"/>
  <c r="C233" i="9"/>
  <c r="G233" i="9"/>
  <c r="E233" i="9"/>
  <c r="H233" i="9"/>
  <c r="F233" i="9"/>
  <c r="R233" i="9"/>
  <c r="C232" i="9"/>
  <c r="G232" i="9"/>
  <c r="E232" i="9"/>
  <c r="H232" i="9"/>
  <c r="F232" i="9"/>
  <c r="R232" i="9"/>
  <c r="C231" i="9"/>
  <c r="G231" i="9"/>
  <c r="E231" i="9"/>
  <c r="H231" i="9"/>
  <c r="F231" i="9"/>
  <c r="R231" i="9"/>
  <c r="C230" i="9"/>
  <c r="G230" i="9"/>
  <c r="E230" i="9"/>
  <c r="H230" i="9"/>
  <c r="F230" i="9"/>
  <c r="R230" i="9"/>
  <c r="C229" i="9"/>
  <c r="G229" i="9"/>
  <c r="E229" i="9"/>
  <c r="H229" i="9"/>
  <c r="F229" i="9"/>
  <c r="R229" i="9"/>
  <c r="C228" i="9"/>
  <c r="G228" i="9"/>
  <c r="E228" i="9"/>
  <c r="H228" i="9"/>
  <c r="F228" i="9"/>
  <c r="R228" i="9"/>
  <c r="C227" i="9"/>
  <c r="G227" i="9"/>
  <c r="E227" i="9"/>
  <c r="H227" i="9"/>
  <c r="F227" i="9"/>
  <c r="R227" i="9"/>
  <c r="C226" i="9"/>
  <c r="G226" i="9"/>
  <c r="E226" i="9"/>
  <c r="H226" i="9"/>
  <c r="F226" i="9"/>
  <c r="R226" i="9"/>
  <c r="C225" i="9"/>
  <c r="G225" i="9"/>
  <c r="E225" i="9"/>
  <c r="H225" i="9"/>
  <c r="F225" i="9"/>
  <c r="R225" i="9"/>
  <c r="C224" i="9"/>
  <c r="G224" i="9"/>
  <c r="E224" i="9"/>
  <c r="H224" i="9"/>
  <c r="F224" i="9"/>
  <c r="R224" i="9"/>
  <c r="C223" i="9"/>
  <c r="G223" i="9"/>
  <c r="E223" i="9"/>
  <c r="H223" i="9"/>
  <c r="F223" i="9"/>
  <c r="R223" i="9"/>
  <c r="C222" i="9"/>
  <c r="G222" i="9"/>
  <c r="E222" i="9"/>
  <c r="H222" i="9"/>
  <c r="F222" i="9"/>
  <c r="R222" i="9"/>
  <c r="C221" i="9"/>
  <c r="G221" i="9"/>
  <c r="E221" i="9"/>
  <c r="H221" i="9"/>
  <c r="F221" i="9"/>
  <c r="R221" i="9"/>
  <c r="C220" i="9"/>
  <c r="G220" i="9"/>
  <c r="E220" i="9"/>
  <c r="H220" i="9"/>
  <c r="F220" i="9"/>
  <c r="R220" i="9"/>
  <c r="C219" i="9"/>
  <c r="G219" i="9"/>
  <c r="E219" i="9"/>
  <c r="H219" i="9"/>
  <c r="F219" i="9"/>
  <c r="R219" i="9"/>
  <c r="C218" i="9"/>
  <c r="G218" i="9"/>
  <c r="E218" i="9"/>
  <c r="H218" i="9"/>
  <c r="F218" i="9"/>
  <c r="R218" i="9"/>
  <c r="C217" i="9"/>
  <c r="G217" i="9"/>
  <c r="E217" i="9"/>
  <c r="H217" i="9"/>
  <c r="F217" i="9"/>
  <c r="R217" i="9"/>
  <c r="C216" i="9"/>
  <c r="G216" i="9"/>
  <c r="E216" i="9"/>
  <c r="H216" i="9"/>
  <c r="F216" i="9"/>
  <c r="R216" i="9"/>
  <c r="C215" i="9"/>
  <c r="G215" i="9"/>
  <c r="E215" i="9"/>
  <c r="H215" i="9"/>
  <c r="F215" i="9"/>
  <c r="R215" i="9"/>
  <c r="C214" i="9"/>
  <c r="G214" i="9"/>
  <c r="E214" i="9"/>
  <c r="H214" i="9"/>
  <c r="F214" i="9"/>
  <c r="R214" i="9"/>
  <c r="C213" i="9"/>
  <c r="G213" i="9"/>
  <c r="E213" i="9"/>
  <c r="H213" i="9"/>
  <c r="F213" i="9"/>
  <c r="R213" i="9"/>
  <c r="C212" i="9"/>
  <c r="G212" i="9"/>
  <c r="E212" i="9"/>
  <c r="H212" i="9"/>
  <c r="F212" i="9"/>
  <c r="R212" i="9"/>
  <c r="C211" i="9"/>
  <c r="G211" i="9"/>
  <c r="E211" i="9"/>
  <c r="H211" i="9"/>
  <c r="F211" i="9"/>
  <c r="R211" i="9"/>
  <c r="C210" i="9"/>
  <c r="G210" i="9"/>
  <c r="E210" i="9"/>
  <c r="H210" i="9"/>
  <c r="F210" i="9"/>
  <c r="R210" i="9"/>
  <c r="C209" i="9"/>
  <c r="G209" i="9"/>
  <c r="E209" i="9"/>
  <c r="H209" i="9"/>
  <c r="F209" i="9"/>
  <c r="R209" i="9"/>
  <c r="C208" i="9"/>
  <c r="G208" i="9"/>
  <c r="E208" i="9"/>
  <c r="H208" i="9"/>
  <c r="F208" i="9"/>
  <c r="R208" i="9"/>
  <c r="C207" i="9"/>
  <c r="G207" i="9"/>
  <c r="E207" i="9"/>
  <c r="H207" i="9"/>
  <c r="F207" i="9"/>
  <c r="R207" i="9"/>
  <c r="C206" i="9"/>
  <c r="G206" i="9"/>
  <c r="E206" i="9"/>
  <c r="H206" i="9"/>
  <c r="F206" i="9"/>
  <c r="R206" i="9"/>
  <c r="C205" i="9"/>
  <c r="G205" i="9"/>
  <c r="E205" i="9"/>
  <c r="H205" i="9"/>
  <c r="F205" i="9"/>
  <c r="R205" i="9"/>
  <c r="C204" i="9"/>
  <c r="G204" i="9"/>
  <c r="E204" i="9"/>
  <c r="H204" i="9"/>
  <c r="F204" i="9"/>
  <c r="R204" i="9"/>
  <c r="C203" i="9"/>
  <c r="G203" i="9"/>
  <c r="E203" i="9"/>
  <c r="H203" i="9"/>
  <c r="F203" i="9"/>
  <c r="R203" i="9"/>
  <c r="C202" i="9"/>
  <c r="G202" i="9"/>
  <c r="E202" i="9"/>
  <c r="H202" i="9"/>
  <c r="F202" i="9"/>
  <c r="R202" i="9"/>
  <c r="C201" i="9"/>
  <c r="G201" i="9"/>
  <c r="E201" i="9"/>
  <c r="H201" i="9"/>
  <c r="F201" i="9"/>
  <c r="R201" i="9"/>
  <c r="C200" i="9"/>
  <c r="G200" i="9"/>
  <c r="E200" i="9"/>
  <c r="H200" i="9"/>
  <c r="F200" i="9"/>
  <c r="R200" i="9"/>
  <c r="C199" i="9"/>
  <c r="G199" i="9"/>
  <c r="E199" i="9"/>
  <c r="H199" i="9"/>
  <c r="F199" i="9"/>
  <c r="R199" i="9"/>
  <c r="C198" i="9"/>
  <c r="G198" i="9"/>
  <c r="E198" i="9"/>
  <c r="H198" i="9"/>
  <c r="F198" i="9"/>
  <c r="R198" i="9"/>
  <c r="C197" i="9"/>
  <c r="G197" i="9"/>
  <c r="E197" i="9"/>
  <c r="H197" i="9"/>
  <c r="F197" i="9"/>
  <c r="R197" i="9"/>
  <c r="C196" i="9"/>
  <c r="G196" i="9"/>
  <c r="E196" i="9"/>
  <c r="H196" i="9"/>
  <c r="F196" i="9"/>
  <c r="R196" i="9"/>
  <c r="C195" i="9"/>
  <c r="G195" i="9"/>
  <c r="E195" i="9"/>
  <c r="H195" i="9"/>
  <c r="F195" i="9"/>
  <c r="R195" i="9"/>
  <c r="C194" i="9"/>
  <c r="G194" i="9"/>
  <c r="E194" i="9"/>
  <c r="H194" i="9"/>
  <c r="F194" i="9"/>
  <c r="R194" i="9"/>
  <c r="C193" i="9"/>
  <c r="G193" i="9"/>
  <c r="E193" i="9"/>
  <c r="H193" i="9"/>
  <c r="F193" i="9"/>
  <c r="R193" i="9"/>
  <c r="C192" i="9"/>
  <c r="G192" i="9"/>
  <c r="E192" i="9"/>
  <c r="H192" i="9"/>
  <c r="F192" i="9"/>
  <c r="R192" i="9"/>
  <c r="C191" i="9"/>
  <c r="G191" i="9"/>
  <c r="E191" i="9"/>
  <c r="H191" i="9"/>
  <c r="F191" i="9"/>
  <c r="R191" i="9"/>
  <c r="C190" i="9"/>
  <c r="G190" i="9"/>
  <c r="E190" i="9"/>
  <c r="H190" i="9"/>
  <c r="F190" i="9"/>
  <c r="R190" i="9"/>
  <c r="C189" i="9"/>
  <c r="G189" i="9"/>
  <c r="E189" i="9"/>
  <c r="H189" i="9"/>
  <c r="F189" i="9"/>
  <c r="R189" i="9"/>
  <c r="C188" i="9"/>
  <c r="G188" i="9"/>
  <c r="E188" i="9"/>
  <c r="H188" i="9"/>
  <c r="F188" i="9"/>
  <c r="R188" i="9"/>
  <c r="C187" i="9"/>
  <c r="G187" i="9"/>
  <c r="E187" i="9"/>
  <c r="H187" i="9"/>
  <c r="F187" i="9"/>
  <c r="R187" i="9"/>
  <c r="C186" i="9"/>
  <c r="G186" i="9"/>
  <c r="E186" i="9"/>
  <c r="H186" i="9"/>
  <c r="F186" i="9"/>
  <c r="R186" i="9"/>
  <c r="C185" i="9"/>
  <c r="G185" i="9"/>
  <c r="E185" i="9"/>
  <c r="H185" i="9"/>
  <c r="F185" i="9"/>
  <c r="R185" i="9"/>
  <c r="C184" i="9"/>
  <c r="G184" i="9"/>
  <c r="E184" i="9"/>
  <c r="H184" i="9"/>
  <c r="F184" i="9"/>
  <c r="R184" i="9"/>
  <c r="C183" i="9"/>
  <c r="G183" i="9"/>
  <c r="E183" i="9"/>
  <c r="H183" i="9"/>
  <c r="F183" i="9"/>
  <c r="R183" i="9"/>
  <c r="C182" i="9"/>
  <c r="G182" i="9"/>
  <c r="E182" i="9"/>
  <c r="H182" i="9"/>
  <c r="F182" i="9"/>
  <c r="R182" i="9"/>
  <c r="C181" i="9"/>
  <c r="G181" i="9"/>
  <c r="E181" i="9"/>
  <c r="H181" i="9"/>
  <c r="F181" i="9"/>
  <c r="R181" i="9"/>
  <c r="C180" i="9"/>
  <c r="G180" i="9"/>
  <c r="E180" i="9"/>
  <c r="H180" i="9"/>
  <c r="F180" i="9"/>
  <c r="R180" i="9"/>
  <c r="C179" i="9"/>
  <c r="G179" i="9"/>
  <c r="E179" i="9"/>
  <c r="H179" i="9"/>
  <c r="F179" i="9"/>
  <c r="R179" i="9"/>
  <c r="C178" i="9"/>
  <c r="G178" i="9"/>
  <c r="E178" i="9"/>
  <c r="H178" i="9"/>
  <c r="F178" i="9"/>
  <c r="R178" i="9"/>
  <c r="C177" i="9"/>
  <c r="G177" i="9"/>
  <c r="E177" i="9"/>
  <c r="H177" i="9"/>
  <c r="F177" i="9"/>
  <c r="R177" i="9"/>
  <c r="C176" i="9"/>
  <c r="G176" i="9"/>
  <c r="E176" i="9"/>
  <c r="H176" i="9"/>
  <c r="F176" i="9"/>
  <c r="R176" i="9"/>
  <c r="C175" i="9"/>
  <c r="G175" i="9"/>
  <c r="E175" i="9"/>
  <c r="H175" i="9"/>
  <c r="F175" i="9"/>
  <c r="R175" i="9"/>
  <c r="C174" i="9"/>
  <c r="G174" i="9"/>
  <c r="E174" i="9"/>
  <c r="H174" i="9"/>
  <c r="F174" i="9"/>
  <c r="R174" i="9"/>
  <c r="C173" i="9"/>
  <c r="G173" i="9"/>
  <c r="E173" i="9"/>
  <c r="H173" i="9"/>
  <c r="F173" i="9"/>
  <c r="R173" i="9"/>
  <c r="C172" i="9"/>
  <c r="G172" i="9"/>
  <c r="E172" i="9"/>
  <c r="H172" i="9"/>
  <c r="F172" i="9"/>
  <c r="R172" i="9"/>
  <c r="C171" i="9"/>
  <c r="G171" i="9"/>
  <c r="E171" i="9"/>
  <c r="H171" i="9"/>
  <c r="F171" i="9"/>
  <c r="R171" i="9"/>
  <c r="C170" i="9"/>
  <c r="G170" i="9"/>
  <c r="E170" i="9"/>
  <c r="H170" i="9"/>
  <c r="F170" i="9"/>
  <c r="R170" i="9"/>
  <c r="C169" i="9"/>
  <c r="G169" i="9"/>
  <c r="E169" i="9"/>
  <c r="H169" i="9"/>
  <c r="F169" i="9"/>
  <c r="R169" i="9"/>
  <c r="C168" i="9"/>
  <c r="G168" i="9"/>
  <c r="E168" i="9"/>
  <c r="H168" i="9"/>
  <c r="F168" i="9"/>
  <c r="R168" i="9"/>
  <c r="C167" i="9"/>
  <c r="G167" i="9"/>
  <c r="E167" i="9"/>
  <c r="H167" i="9"/>
  <c r="F167" i="9"/>
  <c r="R167" i="9"/>
  <c r="C166" i="9"/>
  <c r="G166" i="9"/>
  <c r="E166" i="9"/>
  <c r="H166" i="9"/>
  <c r="F166" i="9"/>
  <c r="R166" i="9"/>
  <c r="C165" i="9"/>
  <c r="G165" i="9"/>
  <c r="E165" i="9"/>
  <c r="H165" i="9"/>
  <c r="F165" i="9"/>
  <c r="R165" i="9"/>
  <c r="C164" i="9"/>
  <c r="G164" i="9"/>
  <c r="E164" i="9"/>
  <c r="H164" i="9"/>
  <c r="F164" i="9"/>
  <c r="R164" i="9"/>
  <c r="C163" i="9"/>
  <c r="G163" i="9"/>
  <c r="E163" i="9"/>
  <c r="H163" i="9"/>
  <c r="F163" i="9"/>
  <c r="R163" i="9"/>
  <c r="C162" i="9"/>
  <c r="G162" i="9"/>
  <c r="E162" i="9"/>
  <c r="H162" i="9"/>
  <c r="F162" i="9"/>
  <c r="R162" i="9"/>
  <c r="C161" i="9"/>
  <c r="G161" i="9"/>
  <c r="E161" i="9"/>
  <c r="H161" i="9"/>
  <c r="F161" i="9"/>
  <c r="R161" i="9"/>
  <c r="C160" i="9"/>
  <c r="G160" i="9"/>
  <c r="E160" i="9"/>
  <c r="H160" i="9"/>
  <c r="F160" i="9"/>
  <c r="R160" i="9"/>
  <c r="C159" i="9"/>
  <c r="G159" i="9"/>
  <c r="E159" i="9"/>
  <c r="H159" i="9"/>
  <c r="F159" i="9"/>
  <c r="R159" i="9"/>
  <c r="C158" i="9"/>
  <c r="G158" i="9"/>
  <c r="E158" i="9"/>
  <c r="H158" i="9"/>
  <c r="F158" i="9"/>
  <c r="R158" i="9"/>
  <c r="C157" i="9"/>
  <c r="G157" i="9"/>
  <c r="E157" i="9"/>
  <c r="H157" i="9"/>
  <c r="F157" i="9"/>
  <c r="R157" i="9"/>
  <c r="C156" i="9"/>
  <c r="G156" i="9"/>
  <c r="E156" i="9"/>
  <c r="H156" i="9"/>
  <c r="F156" i="9"/>
  <c r="R156" i="9"/>
  <c r="C155" i="9"/>
  <c r="G155" i="9"/>
  <c r="E155" i="9"/>
  <c r="H155" i="9"/>
  <c r="F155" i="9"/>
  <c r="R155" i="9"/>
  <c r="C154" i="9"/>
  <c r="G154" i="9"/>
  <c r="E154" i="9"/>
  <c r="H154" i="9"/>
  <c r="F154" i="9"/>
  <c r="R154" i="9"/>
  <c r="C153" i="9"/>
  <c r="G153" i="9"/>
  <c r="E153" i="9"/>
  <c r="H153" i="9"/>
  <c r="F153" i="9"/>
  <c r="R153" i="9"/>
  <c r="C152" i="9"/>
  <c r="G152" i="9"/>
  <c r="E152" i="9"/>
  <c r="H152" i="9"/>
  <c r="F152" i="9"/>
  <c r="R152" i="9"/>
  <c r="C151" i="9"/>
  <c r="G151" i="9"/>
  <c r="E151" i="9"/>
  <c r="H151" i="9"/>
  <c r="F151" i="9"/>
  <c r="R151" i="9"/>
  <c r="C150" i="9"/>
  <c r="G150" i="9"/>
  <c r="E150" i="9"/>
  <c r="H150" i="9"/>
  <c r="F150" i="9"/>
  <c r="R150" i="9"/>
  <c r="C149" i="9"/>
  <c r="G149" i="9"/>
  <c r="E149" i="9"/>
  <c r="H149" i="9"/>
  <c r="F149" i="9"/>
  <c r="R149" i="9"/>
  <c r="C148" i="9"/>
  <c r="G148" i="9"/>
  <c r="E148" i="9"/>
  <c r="H148" i="9"/>
  <c r="F148" i="9"/>
  <c r="R148" i="9"/>
  <c r="C147" i="9"/>
  <c r="G147" i="9"/>
  <c r="E147" i="9"/>
  <c r="H147" i="9"/>
  <c r="F147" i="9"/>
  <c r="R147" i="9"/>
  <c r="C146" i="9"/>
  <c r="G146" i="9"/>
  <c r="E146" i="9"/>
  <c r="H146" i="9"/>
  <c r="F146" i="9"/>
  <c r="R146" i="9"/>
  <c r="C145" i="9"/>
  <c r="G145" i="9"/>
  <c r="E145" i="9"/>
  <c r="H145" i="9"/>
  <c r="F145" i="9"/>
  <c r="R145" i="9"/>
  <c r="C144" i="9"/>
  <c r="G144" i="9"/>
  <c r="E144" i="9"/>
  <c r="H144" i="9"/>
  <c r="F144" i="9"/>
  <c r="R144" i="9"/>
  <c r="C143" i="9"/>
  <c r="G143" i="9"/>
  <c r="E143" i="9"/>
  <c r="H143" i="9"/>
  <c r="F143" i="9"/>
  <c r="R143" i="9"/>
  <c r="C142" i="9"/>
  <c r="G142" i="9"/>
  <c r="E142" i="9"/>
  <c r="H142" i="9"/>
  <c r="F142" i="9"/>
  <c r="R142" i="9"/>
  <c r="C141" i="9"/>
  <c r="G141" i="9"/>
  <c r="E141" i="9"/>
  <c r="H141" i="9"/>
  <c r="F141" i="9"/>
  <c r="R141" i="9"/>
  <c r="C140" i="9"/>
  <c r="G140" i="9"/>
  <c r="E140" i="9"/>
  <c r="H140" i="9"/>
  <c r="F140" i="9"/>
  <c r="R140" i="9"/>
  <c r="C139" i="9"/>
  <c r="G139" i="9"/>
  <c r="E139" i="9"/>
  <c r="H139" i="9"/>
  <c r="F139" i="9"/>
  <c r="R139" i="9"/>
  <c r="C138" i="9"/>
  <c r="G138" i="9"/>
  <c r="E138" i="9"/>
  <c r="H138" i="9"/>
  <c r="F138" i="9"/>
  <c r="R138" i="9"/>
  <c r="C137" i="9"/>
  <c r="G137" i="9"/>
  <c r="E137" i="9"/>
  <c r="H137" i="9"/>
  <c r="F137" i="9"/>
  <c r="R137" i="9"/>
  <c r="C136" i="9"/>
  <c r="G136" i="9"/>
  <c r="E136" i="9"/>
  <c r="H136" i="9"/>
  <c r="F136" i="9"/>
  <c r="R136" i="9"/>
  <c r="C135" i="9"/>
  <c r="G135" i="9"/>
  <c r="E135" i="9"/>
  <c r="H135" i="9"/>
  <c r="F135" i="9"/>
  <c r="R135" i="9"/>
  <c r="C134" i="9"/>
  <c r="G134" i="9"/>
  <c r="E134" i="9"/>
  <c r="H134" i="9"/>
  <c r="F134" i="9"/>
  <c r="R134" i="9"/>
  <c r="C133" i="9"/>
  <c r="G133" i="9"/>
  <c r="E133" i="9"/>
  <c r="H133" i="9"/>
  <c r="F133" i="9"/>
  <c r="R133" i="9"/>
  <c r="C132" i="9"/>
  <c r="G132" i="9"/>
  <c r="E132" i="9"/>
  <c r="H132" i="9"/>
  <c r="F132" i="9"/>
  <c r="R132" i="9"/>
  <c r="C131" i="9"/>
  <c r="G131" i="9"/>
  <c r="E131" i="9"/>
  <c r="H131" i="9"/>
  <c r="F131" i="9"/>
  <c r="R131" i="9"/>
  <c r="C130" i="9"/>
  <c r="G130" i="9"/>
  <c r="E130" i="9"/>
  <c r="H130" i="9"/>
  <c r="F130" i="9"/>
  <c r="R130" i="9"/>
  <c r="C129" i="9"/>
  <c r="G129" i="9"/>
  <c r="E129" i="9"/>
  <c r="H129" i="9"/>
  <c r="F129" i="9"/>
  <c r="R129" i="9"/>
  <c r="C128" i="9"/>
  <c r="G128" i="9"/>
  <c r="E128" i="9"/>
  <c r="H128" i="9"/>
  <c r="F128" i="9"/>
  <c r="R128" i="9"/>
  <c r="C127" i="9"/>
  <c r="G127" i="9"/>
  <c r="E127" i="9"/>
  <c r="H127" i="9"/>
  <c r="F127" i="9"/>
  <c r="R127" i="9"/>
  <c r="C126" i="9"/>
  <c r="G126" i="9"/>
  <c r="E126" i="9"/>
  <c r="H126" i="9"/>
  <c r="F126" i="9"/>
  <c r="R126" i="9"/>
  <c r="C125" i="9"/>
  <c r="G125" i="9"/>
  <c r="E125" i="9"/>
  <c r="H125" i="9"/>
  <c r="F125" i="9"/>
  <c r="R125" i="9"/>
  <c r="C124" i="9"/>
  <c r="G124" i="9"/>
  <c r="E124" i="9"/>
  <c r="H124" i="9"/>
  <c r="F124" i="9"/>
  <c r="R124" i="9"/>
  <c r="C123" i="9"/>
  <c r="G123" i="9"/>
  <c r="E123" i="9"/>
  <c r="H123" i="9"/>
  <c r="F123" i="9"/>
  <c r="R123" i="9"/>
  <c r="C122" i="9"/>
  <c r="G122" i="9"/>
  <c r="E122" i="9"/>
  <c r="H122" i="9"/>
  <c r="F122" i="9"/>
  <c r="R122" i="9"/>
  <c r="C121" i="9"/>
  <c r="G121" i="9"/>
  <c r="E121" i="9"/>
  <c r="H121" i="9"/>
  <c r="F121" i="9"/>
  <c r="R121" i="9"/>
  <c r="C120" i="9"/>
  <c r="G120" i="9"/>
  <c r="E120" i="9"/>
  <c r="H120" i="9"/>
  <c r="F120" i="9"/>
  <c r="R120" i="9"/>
  <c r="C119" i="9"/>
  <c r="G119" i="9"/>
  <c r="E119" i="9"/>
  <c r="H119" i="9"/>
  <c r="F119" i="9"/>
  <c r="R119" i="9"/>
  <c r="C118" i="9"/>
  <c r="G118" i="9"/>
  <c r="E118" i="9"/>
  <c r="H118" i="9"/>
  <c r="F118" i="9"/>
  <c r="R118" i="9"/>
  <c r="C117" i="9"/>
  <c r="G117" i="9"/>
  <c r="E117" i="9"/>
  <c r="H117" i="9"/>
  <c r="F117" i="9"/>
  <c r="R117" i="9"/>
  <c r="C116" i="9"/>
  <c r="G116" i="9"/>
  <c r="E116" i="9"/>
  <c r="H116" i="9"/>
  <c r="F116" i="9"/>
  <c r="R116" i="9"/>
  <c r="C115" i="9"/>
  <c r="G115" i="9"/>
  <c r="E115" i="9"/>
  <c r="H115" i="9"/>
  <c r="F115" i="9"/>
  <c r="R115" i="9"/>
  <c r="C114" i="9"/>
  <c r="G114" i="9"/>
  <c r="E114" i="9"/>
  <c r="H114" i="9"/>
  <c r="F114" i="9"/>
  <c r="R114" i="9"/>
  <c r="C113" i="9"/>
  <c r="G113" i="9"/>
  <c r="E113" i="9"/>
  <c r="H113" i="9"/>
  <c r="F113" i="9"/>
  <c r="R113" i="9"/>
  <c r="C112" i="9"/>
  <c r="G112" i="9"/>
  <c r="E112" i="9"/>
  <c r="H112" i="9"/>
  <c r="F112" i="9"/>
  <c r="R112" i="9"/>
  <c r="C111" i="9"/>
  <c r="G111" i="9"/>
  <c r="E111" i="9"/>
  <c r="H111" i="9"/>
  <c r="F111" i="9"/>
  <c r="R111" i="9"/>
  <c r="C110" i="9"/>
  <c r="G110" i="9"/>
  <c r="E110" i="9"/>
  <c r="H110" i="9"/>
  <c r="F110" i="9"/>
  <c r="R110" i="9"/>
  <c r="C109" i="9"/>
  <c r="G109" i="9"/>
  <c r="E109" i="9"/>
  <c r="H109" i="9"/>
  <c r="F109" i="9"/>
  <c r="R109" i="9"/>
  <c r="C108" i="9"/>
  <c r="G108" i="9"/>
  <c r="E108" i="9"/>
  <c r="H108" i="9"/>
  <c r="F108" i="9"/>
  <c r="R108" i="9"/>
  <c r="C107" i="9"/>
  <c r="G107" i="9"/>
  <c r="E107" i="9"/>
  <c r="H107" i="9"/>
  <c r="F107" i="9"/>
  <c r="R107" i="9"/>
  <c r="C106" i="9"/>
  <c r="G106" i="9"/>
  <c r="E106" i="9"/>
  <c r="H106" i="9"/>
  <c r="F106" i="9"/>
  <c r="R106" i="9"/>
  <c r="C105" i="9"/>
  <c r="G105" i="9"/>
  <c r="E105" i="9"/>
  <c r="H105" i="9"/>
  <c r="F105" i="9"/>
  <c r="R105" i="9"/>
  <c r="C104" i="9"/>
  <c r="G104" i="9"/>
  <c r="E104" i="9"/>
  <c r="H104" i="9"/>
  <c r="F104" i="9"/>
  <c r="R104" i="9"/>
  <c r="C103" i="9"/>
  <c r="G103" i="9"/>
  <c r="E103" i="9"/>
  <c r="H103" i="9"/>
  <c r="F103" i="9"/>
  <c r="R103" i="9"/>
  <c r="C102" i="9"/>
  <c r="G102" i="9"/>
  <c r="E102" i="9"/>
  <c r="H102" i="9"/>
  <c r="F102" i="9"/>
  <c r="R102" i="9"/>
  <c r="C101" i="9"/>
  <c r="G101" i="9"/>
  <c r="E101" i="9"/>
  <c r="H101" i="9"/>
  <c r="F101" i="9"/>
  <c r="R101" i="9"/>
  <c r="C100" i="9"/>
  <c r="G100" i="9"/>
  <c r="E100" i="9"/>
  <c r="H100" i="9"/>
  <c r="F100" i="9"/>
  <c r="R100" i="9"/>
  <c r="C99" i="9"/>
  <c r="G99" i="9"/>
  <c r="E99" i="9"/>
  <c r="H99" i="9"/>
  <c r="F99" i="9"/>
  <c r="R99" i="9"/>
  <c r="C98" i="9"/>
  <c r="G98" i="9"/>
  <c r="E98" i="9"/>
  <c r="H98" i="9"/>
  <c r="F98" i="9"/>
  <c r="R98" i="9"/>
  <c r="C97" i="9"/>
  <c r="G97" i="9"/>
  <c r="E97" i="9"/>
  <c r="H97" i="9"/>
  <c r="F97" i="9"/>
  <c r="R97" i="9"/>
  <c r="C96" i="9"/>
  <c r="G96" i="9"/>
  <c r="E96" i="9"/>
  <c r="H96" i="9"/>
  <c r="F96" i="9"/>
  <c r="R96" i="9"/>
  <c r="C95" i="9"/>
  <c r="G95" i="9"/>
  <c r="E95" i="9"/>
  <c r="H95" i="9"/>
  <c r="F95" i="9"/>
  <c r="R95" i="9"/>
  <c r="C94" i="9"/>
  <c r="G94" i="9"/>
  <c r="E94" i="9"/>
  <c r="H94" i="9"/>
  <c r="F94" i="9"/>
  <c r="R94" i="9"/>
  <c r="C93" i="9"/>
  <c r="G93" i="9"/>
  <c r="E93" i="9"/>
  <c r="H93" i="9"/>
  <c r="F93" i="9"/>
  <c r="R93" i="9"/>
  <c r="C92" i="9"/>
  <c r="G92" i="9"/>
  <c r="E92" i="9"/>
  <c r="H92" i="9"/>
  <c r="F92" i="9"/>
  <c r="R92" i="9"/>
  <c r="C91" i="9"/>
  <c r="G91" i="9"/>
  <c r="E91" i="9"/>
  <c r="H91" i="9"/>
  <c r="F91" i="9"/>
  <c r="R91" i="9"/>
  <c r="C90" i="9"/>
  <c r="G90" i="9"/>
  <c r="E90" i="9"/>
  <c r="H90" i="9"/>
  <c r="F90" i="9"/>
  <c r="R90" i="9"/>
  <c r="C89" i="9"/>
  <c r="G89" i="9"/>
  <c r="E89" i="9"/>
  <c r="H89" i="9"/>
  <c r="F89" i="9"/>
  <c r="R89" i="9"/>
  <c r="C88" i="9"/>
  <c r="G88" i="9"/>
  <c r="E88" i="9"/>
  <c r="H88" i="9"/>
  <c r="F88" i="9"/>
  <c r="R88" i="9"/>
  <c r="C87" i="9"/>
  <c r="G87" i="9"/>
  <c r="E87" i="9"/>
  <c r="H87" i="9"/>
  <c r="F87" i="9"/>
  <c r="R87" i="9"/>
  <c r="C86" i="9"/>
  <c r="G86" i="9"/>
  <c r="E86" i="9"/>
  <c r="H86" i="9"/>
  <c r="F86" i="9"/>
  <c r="R86" i="9"/>
  <c r="C85" i="9"/>
  <c r="G85" i="9"/>
  <c r="E85" i="9"/>
  <c r="H85" i="9"/>
  <c r="F85" i="9"/>
  <c r="R85" i="9"/>
  <c r="C84" i="9"/>
  <c r="G84" i="9"/>
  <c r="E84" i="9"/>
  <c r="H84" i="9"/>
  <c r="F84" i="9"/>
  <c r="R84" i="9"/>
  <c r="C83" i="9"/>
  <c r="G83" i="9"/>
  <c r="E83" i="9"/>
  <c r="H83" i="9"/>
  <c r="F83" i="9"/>
  <c r="R83" i="9"/>
  <c r="C82" i="9"/>
  <c r="G82" i="9"/>
  <c r="E82" i="9"/>
  <c r="H82" i="9"/>
  <c r="F82" i="9"/>
  <c r="R82" i="9"/>
  <c r="C81" i="9"/>
  <c r="G81" i="9"/>
  <c r="E81" i="9"/>
  <c r="H81" i="9"/>
  <c r="F81" i="9"/>
  <c r="R81" i="9"/>
  <c r="C80" i="9"/>
  <c r="G80" i="9"/>
  <c r="E80" i="9"/>
  <c r="H80" i="9"/>
  <c r="F80" i="9"/>
  <c r="R80" i="9"/>
  <c r="C79" i="9"/>
  <c r="G79" i="9"/>
  <c r="E79" i="9"/>
  <c r="H79" i="9"/>
  <c r="F79" i="9"/>
  <c r="R79" i="9"/>
  <c r="C78" i="9"/>
  <c r="G78" i="9"/>
  <c r="E78" i="9"/>
  <c r="H78" i="9"/>
  <c r="F78" i="9"/>
  <c r="R78" i="9"/>
  <c r="C77" i="9"/>
  <c r="G77" i="9"/>
  <c r="E77" i="9"/>
  <c r="H77" i="9"/>
  <c r="F77" i="9"/>
  <c r="R77" i="9"/>
  <c r="C76" i="9"/>
  <c r="G76" i="9"/>
  <c r="E76" i="9"/>
  <c r="H76" i="9"/>
  <c r="F76" i="9"/>
  <c r="R76" i="9"/>
  <c r="C75" i="9"/>
  <c r="G75" i="9"/>
  <c r="E75" i="9"/>
  <c r="H75" i="9"/>
  <c r="F75" i="9"/>
  <c r="R75" i="9"/>
  <c r="C74" i="9"/>
  <c r="G74" i="9"/>
  <c r="E74" i="9"/>
  <c r="H74" i="9"/>
  <c r="F74" i="9"/>
  <c r="R74" i="9"/>
  <c r="C73" i="9"/>
  <c r="G73" i="9"/>
  <c r="E73" i="9"/>
  <c r="H73" i="9"/>
  <c r="F73" i="9"/>
  <c r="R73" i="9"/>
  <c r="C72" i="9"/>
  <c r="G72" i="9"/>
  <c r="E72" i="9"/>
  <c r="H72" i="9"/>
  <c r="F72" i="9"/>
  <c r="R72" i="9"/>
  <c r="C71" i="9"/>
  <c r="G71" i="9"/>
  <c r="E71" i="9"/>
  <c r="H71" i="9"/>
  <c r="F71" i="9"/>
  <c r="R71" i="9"/>
  <c r="C70" i="9"/>
  <c r="G70" i="9"/>
  <c r="E70" i="9"/>
  <c r="H70" i="9"/>
  <c r="F70" i="9"/>
  <c r="R70" i="9"/>
  <c r="C69" i="9"/>
  <c r="G69" i="9"/>
  <c r="E69" i="9"/>
  <c r="H69" i="9"/>
  <c r="F69" i="9"/>
  <c r="R69" i="9"/>
  <c r="C68" i="9"/>
  <c r="G68" i="9"/>
  <c r="E68" i="9"/>
  <c r="H68" i="9"/>
  <c r="F68" i="9"/>
  <c r="R68" i="9"/>
  <c r="C67" i="9"/>
  <c r="G67" i="9"/>
  <c r="E67" i="9"/>
  <c r="H67" i="9"/>
  <c r="F67" i="9"/>
  <c r="R67" i="9"/>
  <c r="C66" i="9"/>
  <c r="G66" i="9"/>
  <c r="E66" i="9"/>
  <c r="H66" i="9"/>
  <c r="F66" i="9"/>
  <c r="R66" i="9"/>
  <c r="C65" i="9"/>
  <c r="G65" i="9"/>
  <c r="E65" i="9"/>
  <c r="H65" i="9"/>
  <c r="F65" i="9"/>
  <c r="R65" i="9"/>
  <c r="C64" i="9"/>
  <c r="G64" i="9"/>
  <c r="E64" i="9"/>
  <c r="H64" i="9"/>
  <c r="F64" i="9"/>
  <c r="R64" i="9"/>
  <c r="C63" i="9"/>
  <c r="G63" i="9"/>
  <c r="E63" i="9"/>
  <c r="H63" i="9"/>
  <c r="F63" i="9"/>
  <c r="R63" i="9"/>
  <c r="C62" i="9"/>
  <c r="G62" i="9"/>
  <c r="E62" i="9"/>
  <c r="H62" i="9"/>
  <c r="F62" i="9"/>
  <c r="R62" i="9"/>
  <c r="C61" i="9"/>
  <c r="G61" i="9"/>
  <c r="E61" i="9"/>
  <c r="H61" i="9"/>
  <c r="F61" i="9"/>
  <c r="R61" i="9"/>
  <c r="C60" i="9"/>
  <c r="G60" i="9"/>
  <c r="E60" i="9"/>
  <c r="H60" i="9"/>
  <c r="F60" i="9"/>
  <c r="R60" i="9"/>
  <c r="C59" i="9"/>
  <c r="G59" i="9"/>
  <c r="E59" i="9"/>
  <c r="H59" i="9"/>
  <c r="F59" i="9"/>
  <c r="R59" i="9"/>
  <c r="C58" i="9"/>
  <c r="G58" i="9"/>
  <c r="E58" i="9"/>
  <c r="H58" i="9"/>
  <c r="F58" i="9"/>
  <c r="R58" i="9"/>
  <c r="C57" i="9"/>
  <c r="G57" i="9"/>
  <c r="E57" i="9"/>
  <c r="H57" i="9"/>
  <c r="F57" i="9"/>
  <c r="R57" i="9"/>
  <c r="C56" i="9"/>
  <c r="G56" i="9"/>
  <c r="E56" i="9"/>
  <c r="H56" i="9"/>
  <c r="F56" i="9"/>
  <c r="R56" i="9"/>
  <c r="C55" i="9"/>
  <c r="G55" i="9"/>
  <c r="E55" i="9"/>
  <c r="H55" i="9"/>
  <c r="F55" i="9"/>
  <c r="R55" i="9"/>
  <c r="C54" i="9"/>
  <c r="G54" i="9"/>
  <c r="E54" i="9"/>
  <c r="H54" i="9"/>
  <c r="F54" i="9"/>
  <c r="R54" i="9"/>
  <c r="C53" i="9"/>
  <c r="G53" i="9"/>
  <c r="E53" i="9"/>
  <c r="H53" i="9"/>
  <c r="F53" i="9"/>
  <c r="R53" i="9"/>
  <c r="C52" i="9"/>
  <c r="G52" i="9"/>
  <c r="E52" i="9"/>
  <c r="H52" i="9"/>
  <c r="F52" i="9"/>
  <c r="R52" i="9"/>
  <c r="C51" i="9"/>
  <c r="G51" i="9"/>
  <c r="E51" i="9"/>
  <c r="H51" i="9"/>
  <c r="F51" i="9"/>
  <c r="R51" i="9"/>
  <c r="C50" i="9"/>
  <c r="G50" i="9"/>
  <c r="E50" i="9"/>
  <c r="H50" i="9"/>
  <c r="F50" i="9"/>
  <c r="R50" i="9"/>
  <c r="C49" i="9"/>
  <c r="G49" i="9"/>
  <c r="E49" i="9"/>
  <c r="H49" i="9"/>
  <c r="F49" i="9"/>
  <c r="R49" i="9"/>
  <c r="C48" i="9"/>
  <c r="G48" i="9"/>
  <c r="E48" i="9"/>
  <c r="H48" i="9"/>
  <c r="F48" i="9"/>
  <c r="R48" i="9"/>
  <c r="C47" i="9"/>
  <c r="G47" i="9"/>
  <c r="E47" i="9"/>
  <c r="H47" i="9"/>
  <c r="F47" i="9"/>
  <c r="R47" i="9"/>
  <c r="C46" i="9"/>
  <c r="G46" i="9"/>
  <c r="E46" i="9"/>
  <c r="H46" i="9"/>
  <c r="F46" i="9"/>
  <c r="R46" i="9"/>
  <c r="C45" i="9"/>
  <c r="G45" i="9"/>
  <c r="E45" i="9"/>
  <c r="H45" i="9"/>
  <c r="F45" i="9"/>
  <c r="R45" i="9"/>
  <c r="C44" i="9"/>
  <c r="G44" i="9"/>
  <c r="E44" i="9"/>
  <c r="H44" i="9"/>
  <c r="F44" i="9"/>
  <c r="R44" i="9"/>
  <c r="C43" i="9"/>
  <c r="G43" i="9"/>
  <c r="E43" i="9"/>
  <c r="H43" i="9"/>
  <c r="F43" i="9"/>
  <c r="R43" i="9"/>
  <c r="C42" i="9"/>
  <c r="G42" i="9"/>
  <c r="E42" i="9"/>
  <c r="H42" i="9"/>
  <c r="F42" i="9"/>
  <c r="R42" i="9"/>
  <c r="C41" i="9"/>
  <c r="G41" i="9"/>
  <c r="E41" i="9"/>
  <c r="H41" i="9"/>
  <c r="F41" i="9"/>
  <c r="R41" i="9"/>
  <c r="C40" i="9"/>
  <c r="G40" i="9"/>
  <c r="E40" i="9"/>
  <c r="H40" i="9"/>
  <c r="F40" i="9"/>
  <c r="R40" i="9"/>
  <c r="C39" i="9"/>
  <c r="G39" i="9"/>
  <c r="E39" i="9"/>
  <c r="H39" i="9"/>
  <c r="F39" i="9"/>
  <c r="R39" i="9"/>
  <c r="C38" i="9"/>
  <c r="G38" i="9"/>
  <c r="E38" i="9"/>
  <c r="H38" i="9"/>
  <c r="F38" i="9"/>
  <c r="R38" i="9"/>
  <c r="C37" i="9"/>
  <c r="G37" i="9"/>
  <c r="E37" i="9"/>
  <c r="H37" i="9"/>
  <c r="F37" i="9"/>
  <c r="R37" i="9"/>
  <c r="C36" i="9"/>
  <c r="G36" i="9"/>
  <c r="E36" i="9"/>
  <c r="H36" i="9"/>
  <c r="F36" i="9"/>
  <c r="R36" i="9"/>
  <c r="C35" i="9"/>
  <c r="G35" i="9"/>
  <c r="E35" i="9"/>
  <c r="H35" i="9"/>
  <c r="F35" i="9"/>
  <c r="R35" i="9"/>
  <c r="C34" i="9"/>
  <c r="G34" i="9"/>
  <c r="E34" i="9"/>
  <c r="H34" i="9"/>
  <c r="F34" i="9"/>
  <c r="R34" i="9"/>
  <c r="C33" i="9"/>
  <c r="G33" i="9"/>
  <c r="E33" i="9"/>
  <c r="H33" i="9"/>
  <c r="F33" i="9"/>
  <c r="R33" i="9"/>
  <c r="C32" i="9"/>
  <c r="G32" i="9"/>
  <c r="E32" i="9"/>
  <c r="H32" i="9"/>
  <c r="F32" i="9"/>
  <c r="R32" i="9"/>
  <c r="C31" i="9"/>
  <c r="G31" i="9"/>
  <c r="E31" i="9"/>
  <c r="H31" i="9"/>
  <c r="F31" i="9"/>
  <c r="R31" i="9"/>
  <c r="C30" i="9"/>
  <c r="G30" i="9"/>
  <c r="E30" i="9"/>
  <c r="H30" i="9"/>
  <c r="F30" i="9"/>
  <c r="R30" i="9"/>
  <c r="C29" i="9"/>
  <c r="G29" i="9"/>
  <c r="E29" i="9"/>
  <c r="H29" i="9"/>
  <c r="F29" i="9"/>
  <c r="R29" i="9"/>
  <c r="C28" i="9"/>
  <c r="G28" i="9"/>
  <c r="E28" i="9"/>
  <c r="H28" i="9"/>
  <c r="F28" i="9"/>
  <c r="R28" i="9"/>
  <c r="C27" i="9"/>
  <c r="G27" i="9"/>
  <c r="E27" i="9"/>
  <c r="H27" i="9"/>
  <c r="F27" i="9"/>
  <c r="R27" i="9"/>
  <c r="C26" i="9"/>
  <c r="G26" i="9"/>
  <c r="E26" i="9"/>
  <c r="H26" i="9"/>
  <c r="F26" i="9"/>
  <c r="R26" i="9"/>
  <c r="C25" i="9"/>
  <c r="G25" i="9"/>
  <c r="E25" i="9"/>
  <c r="H25" i="9"/>
  <c r="F25" i="9"/>
  <c r="R25" i="9"/>
  <c r="C24" i="9"/>
  <c r="G24" i="9"/>
  <c r="E24" i="9"/>
  <c r="H24" i="9"/>
  <c r="F24" i="9"/>
  <c r="R24" i="9"/>
  <c r="C23" i="9"/>
  <c r="G23" i="9"/>
  <c r="E23" i="9"/>
  <c r="H23" i="9"/>
  <c r="F23" i="9"/>
  <c r="R23" i="9"/>
  <c r="C22" i="9"/>
  <c r="G22" i="9"/>
  <c r="E22" i="9"/>
  <c r="H22" i="9"/>
  <c r="F22" i="9"/>
  <c r="R22" i="9"/>
  <c r="C21" i="9"/>
  <c r="G21" i="9"/>
  <c r="E21" i="9"/>
  <c r="H21" i="9"/>
  <c r="F21" i="9"/>
  <c r="R21" i="9"/>
  <c r="C20" i="9"/>
  <c r="G20" i="9"/>
  <c r="E20" i="9"/>
  <c r="H20" i="9"/>
  <c r="F20" i="9"/>
  <c r="R20" i="9"/>
  <c r="C19" i="9"/>
  <c r="G19" i="9"/>
  <c r="E19" i="9"/>
  <c r="H19" i="9"/>
  <c r="F19" i="9"/>
  <c r="R19" i="9"/>
  <c r="C18" i="9"/>
  <c r="G18" i="9"/>
  <c r="E18" i="9"/>
  <c r="H18" i="9"/>
  <c r="F18" i="9"/>
  <c r="R18" i="9"/>
  <c r="C17" i="9"/>
  <c r="G17" i="9"/>
  <c r="E17" i="9"/>
  <c r="H17" i="9"/>
  <c r="F17" i="9"/>
  <c r="R17" i="9"/>
  <c r="C16" i="9"/>
  <c r="G16" i="9"/>
  <c r="E16" i="9"/>
  <c r="H16" i="9"/>
  <c r="F16" i="9"/>
  <c r="R16" i="9"/>
  <c r="C15" i="9"/>
  <c r="G15" i="9"/>
  <c r="E15" i="9"/>
  <c r="H15" i="9"/>
  <c r="F15" i="9"/>
  <c r="R15" i="9"/>
  <c r="C14" i="9"/>
  <c r="G14" i="9"/>
  <c r="E14" i="9"/>
  <c r="H14" i="9"/>
  <c r="F14" i="9"/>
  <c r="R14" i="9"/>
  <c r="C13" i="9"/>
  <c r="G13" i="9"/>
  <c r="E13" i="9"/>
  <c r="H13" i="9"/>
  <c r="F13" i="9"/>
  <c r="R13" i="9"/>
  <c r="C12" i="9"/>
  <c r="G12" i="9"/>
  <c r="E12" i="9"/>
  <c r="H12" i="9"/>
  <c r="F12" i="9"/>
  <c r="R12" i="9"/>
  <c r="C11" i="9"/>
  <c r="G11" i="9"/>
  <c r="E11" i="9"/>
  <c r="H11" i="9"/>
  <c r="F11" i="9"/>
  <c r="R11" i="9"/>
  <c r="C10" i="9"/>
  <c r="G10" i="9"/>
  <c r="E10" i="9"/>
  <c r="H10" i="9"/>
  <c r="F10" i="9"/>
  <c r="R10" i="9"/>
  <c r="C9" i="9"/>
  <c r="G9" i="9"/>
  <c r="E9" i="9"/>
  <c r="H9" i="9"/>
  <c r="F9" i="9"/>
  <c r="R9" i="9"/>
  <c r="C8" i="9"/>
  <c r="G8" i="9"/>
  <c r="E8" i="9"/>
  <c r="H8" i="9"/>
  <c r="F8" i="9"/>
  <c r="R8" i="9"/>
  <c r="C7" i="9"/>
  <c r="G7" i="9"/>
  <c r="E7" i="9"/>
  <c r="H7" i="9"/>
  <c r="F7" i="9"/>
  <c r="R7" i="9"/>
  <c r="C6" i="9"/>
  <c r="G6" i="9"/>
  <c r="E6" i="9"/>
  <c r="H6" i="9"/>
  <c r="F6" i="9"/>
  <c r="R6" i="9"/>
  <c r="C5" i="9"/>
  <c r="G5" i="9"/>
  <c r="E5" i="9"/>
  <c r="H5" i="9"/>
  <c r="F5" i="9"/>
  <c r="R5" i="9"/>
  <c r="C4" i="9"/>
  <c r="G4" i="9"/>
  <c r="E4" i="9"/>
  <c r="H4" i="9"/>
  <c r="F4" i="9"/>
  <c r="R4" i="9"/>
  <c r="J13" i="10"/>
  <c r="J12" i="10"/>
  <c r="J11" i="10"/>
  <c r="J10" i="10"/>
  <c r="J9" i="10"/>
  <c r="J8" i="10"/>
  <c r="J7" i="10"/>
  <c r="J6" i="10"/>
  <c r="J5" i="10"/>
  <c r="J4" i="10"/>
  <c r="J3" i="10"/>
  <c r="G13" i="10"/>
  <c r="G12" i="10"/>
  <c r="G11" i="10"/>
  <c r="G10" i="10"/>
  <c r="G9" i="10"/>
  <c r="G8" i="10"/>
  <c r="G7" i="10"/>
  <c r="G6" i="10"/>
  <c r="G5" i="10"/>
  <c r="G4" i="10"/>
  <c r="G3" i="10"/>
  <c r="Q25" i="10"/>
  <c r="V25" i="10"/>
  <c r="T25" i="10"/>
  <c r="R25" i="10"/>
  <c r="P25" i="10"/>
  <c r="O25" i="10"/>
  <c r="L25" i="10"/>
  <c r="K25" i="10"/>
  <c r="Q24" i="10"/>
  <c r="V24" i="10"/>
  <c r="T24" i="10"/>
  <c r="R24" i="10"/>
  <c r="P24" i="10"/>
  <c r="O24" i="10"/>
  <c r="L24" i="10"/>
  <c r="K24" i="10"/>
  <c r="Q23" i="10"/>
  <c r="V23" i="10"/>
  <c r="T23" i="10"/>
  <c r="R23" i="10"/>
  <c r="P23" i="10"/>
  <c r="O23" i="10"/>
  <c r="L23" i="10"/>
  <c r="K23" i="10"/>
  <c r="Q22" i="10"/>
  <c r="V22" i="10"/>
  <c r="T22" i="10"/>
  <c r="R22" i="10"/>
  <c r="P22" i="10"/>
  <c r="O22" i="10"/>
  <c r="L22" i="10"/>
  <c r="K22" i="10"/>
  <c r="Q21" i="10"/>
  <c r="V21" i="10"/>
  <c r="T21" i="10"/>
  <c r="R21" i="10"/>
  <c r="P21" i="10"/>
  <c r="O21" i="10"/>
  <c r="L21" i="10"/>
  <c r="K21" i="10"/>
  <c r="Q20" i="10"/>
  <c r="V20" i="10"/>
  <c r="T20" i="10"/>
  <c r="R20" i="10"/>
  <c r="P20" i="10"/>
  <c r="O20" i="10"/>
  <c r="L20" i="10"/>
  <c r="K20" i="10"/>
  <c r="Q19" i="10"/>
  <c r="V19" i="10"/>
  <c r="T19" i="10"/>
  <c r="R19" i="10"/>
  <c r="P19" i="10"/>
  <c r="O19" i="10"/>
  <c r="L19" i="10"/>
  <c r="K19" i="10"/>
  <c r="Q18" i="10"/>
  <c r="V18" i="10"/>
  <c r="T18" i="10"/>
  <c r="R18" i="10"/>
  <c r="P18" i="10"/>
  <c r="O18" i="10"/>
  <c r="L18" i="10"/>
  <c r="K18" i="10"/>
  <c r="Q17" i="10"/>
  <c r="V17" i="10"/>
  <c r="T17" i="10"/>
  <c r="R17" i="10"/>
  <c r="P17" i="10"/>
  <c r="O17" i="10"/>
  <c r="L17" i="10"/>
  <c r="K17" i="10"/>
  <c r="Q16" i="10"/>
  <c r="V16" i="10"/>
  <c r="T16" i="10"/>
  <c r="R16" i="10"/>
  <c r="P16" i="10"/>
  <c r="O16" i="10"/>
  <c r="L16" i="10"/>
  <c r="K16" i="10"/>
  <c r="Q15" i="10"/>
  <c r="V15" i="10"/>
  <c r="T15" i="10"/>
  <c r="R15" i="10"/>
  <c r="P15" i="10"/>
  <c r="O15" i="10"/>
  <c r="L15" i="10"/>
  <c r="K15" i="10"/>
  <c r="I13" i="10"/>
  <c r="M13" i="10"/>
  <c r="Q13" i="10"/>
  <c r="V13" i="10"/>
  <c r="T13" i="10"/>
  <c r="R13" i="10"/>
  <c r="P13" i="10"/>
  <c r="O13" i="10"/>
  <c r="L13" i="10"/>
  <c r="K13" i="10"/>
  <c r="I12" i="10"/>
  <c r="M12" i="10"/>
  <c r="Q12" i="10"/>
  <c r="V12" i="10"/>
  <c r="T12" i="10"/>
  <c r="R12" i="10"/>
  <c r="P12" i="10"/>
  <c r="O12" i="10"/>
  <c r="L12" i="10"/>
  <c r="K12" i="10"/>
  <c r="I11" i="10"/>
  <c r="M11" i="10"/>
  <c r="Q11" i="10"/>
  <c r="V11" i="10"/>
  <c r="T11" i="10"/>
  <c r="R11" i="10"/>
  <c r="P11" i="10"/>
  <c r="O11" i="10"/>
  <c r="L11" i="10"/>
  <c r="K11" i="10"/>
  <c r="I10" i="10"/>
  <c r="M10" i="10"/>
  <c r="Q10" i="10"/>
  <c r="V10" i="10"/>
  <c r="T10" i="10"/>
  <c r="R10" i="10"/>
  <c r="P10" i="10"/>
  <c r="O10" i="10"/>
  <c r="L10" i="10"/>
  <c r="K10" i="10"/>
  <c r="I9" i="10"/>
  <c r="M9" i="10"/>
  <c r="Q9" i="10"/>
  <c r="V9" i="10"/>
  <c r="T9" i="10"/>
  <c r="R9" i="10"/>
  <c r="P9" i="10"/>
  <c r="O9" i="10"/>
  <c r="L9" i="10"/>
  <c r="K9" i="10"/>
  <c r="I8" i="10"/>
  <c r="M8" i="10"/>
  <c r="Q8" i="10"/>
  <c r="V8" i="10"/>
  <c r="T8" i="10"/>
  <c r="R8" i="10"/>
  <c r="P8" i="10"/>
  <c r="O8" i="10"/>
  <c r="L8" i="10"/>
  <c r="K8" i="10"/>
  <c r="I7" i="10"/>
  <c r="M7" i="10"/>
  <c r="Q7" i="10"/>
  <c r="V7" i="10"/>
  <c r="T7" i="10"/>
  <c r="R7" i="10"/>
  <c r="P7" i="10"/>
  <c r="O7" i="10"/>
  <c r="L7" i="10"/>
  <c r="K7" i="10"/>
  <c r="I6" i="10"/>
  <c r="M6" i="10"/>
  <c r="Q6" i="10"/>
  <c r="V6" i="10"/>
  <c r="T6" i="10"/>
  <c r="R6" i="10"/>
  <c r="P6" i="10"/>
  <c r="O6" i="10"/>
  <c r="L6" i="10"/>
  <c r="K6" i="10"/>
  <c r="I5" i="10"/>
  <c r="M5" i="10"/>
  <c r="Q5" i="10"/>
  <c r="V5" i="10"/>
  <c r="T5" i="10"/>
  <c r="R5" i="10"/>
  <c r="P5" i="10"/>
  <c r="O5" i="10"/>
  <c r="L5" i="10"/>
  <c r="K5" i="10"/>
  <c r="I4" i="10"/>
  <c r="M4" i="10"/>
  <c r="Q4" i="10"/>
  <c r="V4" i="10"/>
  <c r="T4" i="10"/>
  <c r="R4" i="10"/>
  <c r="P4" i="10"/>
  <c r="O4" i="10"/>
  <c r="L4" i="10"/>
  <c r="K4" i="10"/>
  <c r="I3" i="10"/>
  <c r="M3" i="10"/>
  <c r="Q3" i="10"/>
  <c r="V3" i="10"/>
  <c r="T3" i="10"/>
  <c r="R3" i="10"/>
  <c r="P3" i="10"/>
  <c r="O3" i="10"/>
  <c r="L3" i="10"/>
  <c r="K3" i="10"/>
  <c r="Q388" i="9"/>
  <c r="V388" i="9"/>
  <c r="I388" i="9"/>
  <c r="N388" i="9"/>
  <c r="M388" i="9"/>
  <c r="T388" i="9"/>
  <c r="P388" i="9"/>
  <c r="O388" i="9"/>
  <c r="J388" i="9"/>
  <c r="L388" i="9"/>
  <c r="K388" i="9"/>
  <c r="Q387" i="9"/>
  <c r="V387" i="9"/>
  <c r="I387" i="9"/>
  <c r="N387" i="9"/>
  <c r="M387" i="9"/>
  <c r="T387" i="9"/>
  <c r="P387" i="9"/>
  <c r="O387" i="9"/>
  <c r="J387" i="9"/>
  <c r="L387" i="9"/>
  <c r="K387" i="9"/>
  <c r="Q386" i="9"/>
  <c r="V386" i="9"/>
  <c r="I386" i="9"/>
  <c r="N386" i="9"/>
  <c r="M386" i="9"/>
  <c r="T386" i="9"/>
  <c r="P386" i="9"/>
  <c r="O386" i="9"/>
  <c r="J386" i="9"/>
  <c r="L386" i="9"/>
  <c r="K386" i="9"/>
  <c r="Q385" i="9"/>
  <c r="V385" i="9"/>
  <c r="I385" i="9"/>
  <c r="N385" i="9"/>
  <c r="M385" i="9"/>
  <c r="T385" i="9"/>
  <c r="P385" i="9"/>
  <c r="O385" i="9"/>
  <c r="J385" i="9"/>
  <c r="L385" i="9"/>
  <c r="K385" i="9"/>
  <c r="Q384" i="9"/>
  <c r="V384" i="9"/>
  <c r="I384" i="9"/>
  <c r="N384" i="9"/>
  <c r="M384" i="9"/>
  <c r="T384" i="9"/>
  <c r="P384" i="9"/>
  <c r="O384" i="9"/>
  <c r="J384" i="9"/>
  <c r="L384" i="9"/>
  <c r="K384" i="9"/>
  <c r="Q383" i="9"/>
  <c r="V383" i="9"/>
  <c r="I383" i="9"/>
  <c r="N383" i="9"/>
  <c r="M383" i="9"/>
  <c r="T383" i="9"/>
  <c r="P383" i="9"/>
  <c r="O383" i="9"/>
  <c r="J383" i="9"/>
  <c r="L383" i="9"/>
  <c r="K383" i="9"/>
  <c r="Q382" i="9"/>
  <c r="V382" i="9"/>
  <c r="I382" i="9"/>
  <c r="N382" i="9"/>
  <c r="M382" i="9"/>
  <c r="T382" i="9"/>
  <c r="P382" i="9"/>
  <c r="O382" i="9"/>
  <c r="J382" i="9"/>
  <c r="L382" i="9"/>
  <c r="K382" i="9"/>
  <c r="Q381" i="9"/>
  <c r="V381" i="9"/>
  <c r="I381" i="9"/>
  <c r="N381" i="9"/>
  <c r="M381" i="9"/>
  <c r="T381" i="9"/>
  <c r="P381" i="9"/>
  <c r="O381" i="9"/>
  <c r="J381" i="9"/>
  <c r="L381" i="9"/>
  <c r="K381" i="9"/>
  <c r="Q380" i="9"/>
  <c r="V380" i="9"/>
  <c r="I380" i="9"/>
  <c r="N380" i="9"/>
  <c r="M380" i="9"/>
  <c r="T380" i="9"/>
  <c r="P380" i="9"/>
  <c r="O380" i="9"/>
  <c r="J380" i="9"/>
  <c r="L380" i="9"/>
  <c r="K380" i="9"/>
  <c r="Q379" i="9"/>
  <c r="V379" i="9"/>
  <c r="I379" i="9"/>
  <c r="N379" i="9"/>
  <c r="M379" i="9"/>
  <c r="T379" i="9"/>
  <c r="P379" i="9"/>
  <c r="O379" i="9"/>
  <c r="J379" i="9"/>
  <c r="L379" i="9"/>
  <c r="K379" i="9"/>
  <c r="Q378" i="9"/>
  <c r="V378" i="9"/>
  <c r="I378" i="9"/>
  <c r="N378" i="9"/>
  <c r="M378" i="9"/>
  <c r="T378" i="9"/>
  <c r="P378" i="9"/>
  <c r="O378" i="9"/>
  <c r="J378" i="9"/>
  <c r="L378" i="9"/>
  <c r="K378" i="9"/>
  <c r="Q377" i="9"/>
  <c r="V377" i="9"/>
  <c r="I377" i="9"/>
  <c r="N377" i="9"/>
  <c r="M377" i="9"/>
  <c r="T377" i="9"/>
  <c r="P377" i="9"/>
  <c r="O377" i="9"/>
  <c r="J377" i="9"/>
  <c r="L377" i="9"/>
  <c r="K377" i="9"/>
  <c r="Q376" i="9"/>
  <c r="V376" i="9"/>
  <c r="I376" i="9"/>
  <c r="N376" i="9"/>
  <c r="M376" i="9"/>
  <c r="T376" i="9"/>
  <c r="P376" i="9"/>
  <c r="O376" i="9"/>
  <c r="J376" i="9"/>
  <c r="L376" i="9"/>
  <c r="K376" i="9"/>
  <c r="Q375" i="9"/>
  <c r="V375" i="9"/>
  <c r="I375" i="9"/>
  <c r="N375" i="9"/>
  <c r="M375" i="9"/>
  <c r="T375" i="9"/>
  <c r="P375" i="9"/>
  <c r="O375" i="9"/>
  <c r="J375" i="9"/>
  <c r="L375" i="9"/>
  <c r="K375" i="9"/>
  <c r="Q374" i="9"/>
  <c r="V374" i="9"/>
  <c r="I374" i="9"/>
  <c r="N374" i="9"/>
  <c r="M374" i="9"/>
  <c r="T374" i="9"/>
  <c r="P374" i="9"/>
  <c r="O374" i="9"/>
  <c r="J374" i="9"/>
  <c r="L374" i="9"/>
  <c r="K374" i="9"/>
  <c r="Q373" i="9"/>
  <c r="V373" i="9"/>
  <c r="I373" i="9"/>
  <c r="N373" i="9"/>
  <c r="M373" i="9"/>
  <c r="T373" i="9"/>
  <c r="P373" i="9"/>
  <c r="O373" i="9"/>
  <c r="J373" i="9"/>
  <c r="L373" i="9"/>
  <c r="K373" i="9"/>
  <c r="Q372" i="9"/>
  <c r="V372" i="9"/>
  <c r="I372" i="9"/>
  <c r="N372" i="9"/>
  <c r="M372" i="9"/>
  <c r="T372" i="9"/>
  <c r="P372" i="9"/>
  <c r="O372" i="9"/>
  <c r="J372" i="9"/>
  <c r="L372" i="9"/>
  <c r="K372" i="9"/>
  <c r="Q371" i="9"/>
  <c r="V371" i="9"/>
  <c r="I371" i="9"/>
  <c r="N371" i="9"/>
  <c r="M371" i="9"/>
  <c r="T371" i="9"/>
  <c r="P371" i="9"/>
  <c r="O371" i="9"/>
  <c r="J371" i="9"/>
  <c r="L371" i="9"/>
  <c r="K371" i="9"/>
  <c r="Q370" i="9"/>
  <c r="V370" i="9"/>
  <c r="I370" i="9"/>
  <c r="N370" i="9"/>
  <c r="M370" i="9"/>
  <c r="T370" i="9"/>
  <c r="P370" i="9"/>
  <c r="O370" i="9"/>
  <c r="J370" i="9"/>
  <c r="L370" i="9"/>
  <c r="K370" i="9"/>
  <c r="Q369" i="9"/>
  <c r="V369" i="9"/>
  <c r="I369" i="9"/>
  <c r="N369" i="9"/>
  <c r="M369" i="9"/>
  <c r="T369" i="9"/>
  <c r="P369" i="9"/>
  <c r="O369" i="9"/>
  <c r="J369" i="9"/>
  <c r="L369" i="9"/>
  <c r="K369" i="9"/>
  <c r="Q368" i="9"/>
  <c r="V368" i="9"/>
  <c r="I368" i="9"/>
  <c r="N368" i="9"/>
  <c r="M368" i="9"/>
  <c r="T368" i="9"/>
  <c r="P368" i="9"/>
  <c r="O368" i="9"/>
  <c r="J368" i="9"/>
  <c r="L368" i="9"/>
  <c r="K368" i="9"/>
  <c r="Q367" i="9"/>
  <c r="V367" i="9"/>
  <c r="I367" i="9"/>
  <c r="N367" i="9"/>
  <c r="M367" i="9"/>
  <c r="T367" i="9"/>
  <c r="P367" i="9"/>
  <c r="O367" i="9"/>
  <c r="J367" i="9"/>
  <c r="L367" i="9"/>
  <c r="K367" i="9"/>
  <c r="Q366" i="9"/>
  <c r="V366" i="9"/>
  <c r="I366" i="9"/>
  <c r="N366" i="9"/>
  <c r="M366" i="9"/>
  <c r="T366" i="9"/>
  <c r="P366" i="9"/>
  <c r="O366" i="9"/>
  <c r="J366" i="9"/>
  <c r="L366" i="9"/>
  <c r="K366" i="9"/>
  <c r="Q365" i="9"/>
  <c r="V365" i="9"/>
  <c r="I365" i="9"/>
  <c r="N365" i="9"/>
  <c r="M365" i="9"/>
  <c r="T365" i="9"/>
  <c r="P365" i="9"/>
  <c r="O365" i="9"/>
  <c r="J365" i="9"/>
  <c r="L365" i="9"/>
  <c r="K365" i="9"/>
  <c r="Q364" i="9"/>
  <c r="V364" i="9"/>
  <c r="I364" i="9"/>
  <c r="N364" i="9"/>
  <c r="M364" i="9"/>
  <c r="T364" i="9"/>
  <c r="P364" i="9"/>
  <c r="O364" i="9"/>
  <c r="J364" i="9"/>
  <c r="L364" i="9"/>
  <c r="K364" i="9"/>
  <c r="Q363" i="9"/>
  <c r="V363" i="9"/>
  <c r="I363" i="9"/>
  <c r="N363" i="9"/>
  <c r="M363" i="9"/>
  <c r="T363" i="9"/>
  <c r="P363" i="9"/>
  <c r="O363" i="9"/>
  <c r="J363" i="9"/>
  <c r="L363" i="9"/>
  <c r="K363" i="9"/>
  <c r="Q362" i="9"/>
  <c r="V362" i="9"/>
  <c r="I362" i="9"/>
  <c r="N362" i="9"/>
  <c r="M362" i="9"/>
  <c r="T362" i="9"/>
  <c r="P362" i="9"/>
  <c r="O362" i="9"/>
  <c r="J362" i="9"/>
  <c r="L362" i="9"/>
  <c r="K362" i="9"/>
  <c r="Q361" i="9"/>
  <c r="V361" i="9"/>
  <c r="I361" i="9"/>
  <c r="N361" i="9"/>
  <c r="M361" i="9"/>
  <c r="T361" i="9"/>
  <c r="P361" i="9"/>
  <c r="O361" i="9"/>
  <c r="J361" i="9"/>
  <c r="L361" i="9"/>
  <c r="K361" i="9"/>
  <c r="Q360" i="9"/>
  <c r="V360" i="9"/>
  <c r="I360" i="9"/>
  <c r="N360" i="9"/>
  <c r="M360" i="9"/>
  <c r="T360" i="9"/>
  <c r="P360" i="9"/>
  <c r="O360" i="9"/>
  <c r="J360" i="9"/>
  <c r="L360" i="9"/>
  <c r="K360" i="9"/>
  <c r="Q359" i="9"/>
  <c r="V359" i="9"/>
  <c r="I359" i="9"/>
  <c r="N359" i="9"/>
  <c r="M359" i="9"/>
  <c r="T359" i="9"/>
  <c r="P359" i="9"/>
  <c r="O359" i="9"/>
  <c r="J359" i="9"/>
  <c r="L359" i="9"/>
  <c r="K359" i="9"/>
  <c r="Q358" i="9"/>
  <c r="V358" i="9"/>
  <c r="I358" i="9"/>
  <c r="N358" i="9"/>
  <c r="M358" i="9"/>
  <c r="T358" i="9"/>
  <c r="P358" i="9"/>
  <c r="O358" i="9"/>
  <c r="J358" i="9"/>
  <c r="L358" i="9"/>
  <c r="K358" i="9"/>
  <c r="Q357" i="9"/>
  <c r="V357" i="9"/>
  <c r="I357" i="9"/>
  <c r="N357" i="9"/>
  <c r="M357" i="9"/>
  <c r="T357" i="9"/>
  <c r="P357" i="9"/>
  <c r="O357" i="9"/>
  <c r="J357" i="9"/>
  <c r="L357" i="9"/>
  <c r="K357" i="9"/>
  <c r="Q356" i="9"/>
  <c r="V356" i="9"/>
  <c r="I356" i="9"/>
  <c r="N356" i="9"/>
  <c r="M356" i="9"/>
  <c r="T356" i="9"/>
  <c r="P356" i="9"/>
  <c r="O356" i="9"/>
  <c r="J356" i="9"/>
  <c r="L356" i="9"/>
  <c r="K356" i="9"/>
  <c r="Q355" i="9"/>
  <c r="V355" i="9"/>
  <c r="I355" i="9"/>
  <c r="N355" i="9"/>
  <c r="M355" i="9"/>
  <c r="T355" i="9"/>
  <c r="P355" i="9"/>
  <c r="O355" i="9"/>
  <c r="J355" i="9"/>
  <c r="L355" i="9"/>
  <c r="K355" i="9"/>
  <c r="Q354" i="9"/>
  <c r="V354" i="9"/>
  <c r="I354" i="9"/>
  <c r="N354" i="9"/>
  <c r="M354" i="9"/>
  <c r="T354" i="9"/>
  <c r="P354" i="9"/>
  <c r="O354" i="9"/>
  <c r="J354" i="9"/>
  <c r="L354" i="9"/>
  <c r="K354" i="9"/>
  <c r="Q353" i="9"/>
  <c r="V353" i="9"/>
  <c r="I353" i="9"/>
  <c r="N353" i="9"/>
  <c r="M353" i="9"/>
  <c r="T353" i="9"/>
  <c r="P353" i="9"/>
  <c r="O353" i="9"/>
  <c r="J353" i="9"/>
  <c r="L353" i="9"/>
  <c r="K353" i="9"/>
  <c r="Q352" i="9"/>
  <c r="V352" i="9"/>
  <c r="I352" i="9"/>
  <c r="N352" i="9"/>
  <c r="M352" i="9"/>
  <c r="T352" i="9"/>
  <c r="P352" i="9"/>
  <c r="O352" i="9"/>
  <c r="J352" i="9"/>
  <c r="L352" i="9"/>
  <c r="K352" i="9"/>
  <c r="Q351" i="9"/>
  <c r="V351" i="9"/>
  <c r="I351" i="9"/>
  <c r="N351" i="9"/>
  <c r="M351" i="9"/>
  <c r="T351" i="9"/>
  <c r="P351" i="9"/>
  <c r="O351" i="9"/>
  <c r="J351" i="9"/>
  <c r="L351" i="9"/>
  <c r="K351" i="9"/>
  <c r="Q350" i="9"/>
  <c r="V350" i="9"/>
  <c r="I350" i="9"/>
  <c r="N350" i="9"/>
  <c r="M350" i="9"/>
  <c r="T350" i="9"/>
  <c r="P350" i="9"/>
  <c r="O350" i="9"/>
  <c r="J350" i="9"/>
  <c r="L350" i="9"/>
  <c r="K350" i="9"/>
  <c r="Q349" i="9"/>
  <c r="V349" i="9"/>
  <c r="I349" i="9"/>
  <c r="N349" i="9"/>
  <c r="M349" i="9"/>
  <c r="T349" i="9"/>
  <c r="P349" i="9"/>
  <c r="O349" i="9"/>
  <c r="J349" i="9"/>
  <c r="L349" i="9"/>
  <c r="K349" i="9"/>
  <c r="Q348" i="9"/>
  <c r="V348" i="9"/>
  <c r="I348" i="9"/>
  <c r="N348" i="9"/>
  <c r="M348" i="9"/>
  <c r="T348" i="9"/>
  <c r="P348" i="9"/>
  <c r="O348" i="9"/>
  <c r="J348" i="9"/>
  <c r="L348" i="9"/>
  <c r="K348" i="9"/>
  <c r="Q347" i="9"/>
  <c r="V347" i="9"/>
  <c r="I347" i="9"/>
  <c r="N347" i="9"/>
  <c r="M347" i="9"/>
  <c r="T347" i="9"/>
  <c r="P347" i="9"/>
  <c r="O347" i="9"/>
  <c r="J347" i="9"/>
  <c r="L347" i="9"/>
  <c r="K347" i="9"/>
  <c r="Q346" i="9"/>
  <c r="V346" i="9"/>
  <c r="I346" i="9"/>
  <c r="N346" i="9"/>
  <c r="M346" i="9"/>
  <c r="T346" i="9"/>
  <c r="P346" i="9"/>
  <c r="O346" i="9"/>
  <c r="J346" i="9"/>
  <c r="L346" i="9"/>
  <c r="K346" i="9"/>
  <c r="Q345" i="9"/>
  <c r="V345" i="9"/>
  <c r="I345" i="9"/>
  <c r="N345" i="9"/>
  <c r="M345" i="9"/>
  <c r="T345" i="9"/>
  <c r="P345" i="9"/>
  <c r="O345" i="9"/>
  <c r="J345" i="9"/>
  <c r="L345" i="9"/>
  <c r="K345" i="9"/>
  <c r="Q344" i="9"/>
  <c r="V344" i="9"/>
  <c r="I344" i="9"/>
  <c r="N344" i="9"/>
  <c r="M344" i="9"/>
  <c r="T344" i="9"/>
  <c r="P344" i="9"/>
  <c r="O344" i="9"/>
  <c r="J344" i="9"/>
  <c r="L344" i="9"/>
  <c r="K344" i="9"/>
  <c r="Q343" i="9"/>
  <c r="V343" i="9"/>
  <c r="I343" i="9"/>
  <c r="N343" i="9"/>
  <c r="M343" i="9"/>
  <c r="T343" i="9"/>
  <c r="P343" i="9"/>
  <c r="O343" i="9"/>
  <c r="J343" i="9"/>
  <c r="L343" i="9"/>
  <c r="K343" i="9"/>
  <c r="Q342" i="9"/>
  <c r="V342" i="9"/>
  <c r="I342" i="9"/>
  <c r="N342" i="9"/>
  <c r="M342" i="9"/>
  <c r="T342" i="9"/>
  <c r="P342" i="9"/>
  <c r="O342" i="9"/>
  <c r="J342" i="9"/>
  <c r="L342" i="9"/>
  <c r="K342" i="9"/>
  <c r="Q341" i="9"/>
  <c r="V341" i="9"/>
  <c r="I341" i="9"/>
  <c r="N341" i="9"/>
  <c r="M341" i="9"/>
  <c r="T341" i="9"/>
  <c r="P341" i="9"/>
  <c r="O341" i="9"/>
  <c r="J341" i="9"/>
  <c r="L341" i="9"/>
  <c r="K341" i="9"/>
  <c r="Q340" i="9"/>
  <c r="V340" i="9"/>
  <c r="I340" i="9"/>
  <c r="N340" i="9"/>
  <c r="M340" i="9"/>
  <c r="T340" i="9"/>
  <c r="P340" i="9"/>
  <c r="O340" i="9"/>
  <c r="J340" i="9"/>
  <c r="L340" i="9"/>
  <c r="K340" i="9"/>
  <c r="Q339" i="9"/>
  <c r="V339" i="9"/>
  <c r="I339" i="9"/>
  <c r="N339" i="9"/>
  <c r="M339" i="9"/>
  <c r="T339" i="9"/>
  <c r="P339" i="9"/>
  <c r="O339" i="9"/>
  <c r="J339" i="9"/>
  <c r="L339" i="9"/>
  <c r="K339" i="9"/>
  <c r="Q338" i="9"/>
  <c r="V338" i="9"/>
  <c r="I338" i="9"/>
  <c r="N338" i="9"/>
  <c r="M338" i="9"/>
  <c r="T338" i="9"/>
  <c r="P338" i="9"/>
  <c r="O338" i="9"/>
  <c r="J338" i="9"/>
  <c r="L338" i="9"/>
  <c r="K338" i="9"/>
  <c r="Q337" i="9"/>
  <c r="V337" i="9"/>
  <c r="I337" i="9"/>
  <c r="N337" i="9"/>
  <c r="M337" i="9"/>
  <c r="T337" i="9"/>
  <c r="P337" i="9"/>
  <c r="O337" i="9"/>
  <c r="J337" i="9"/>
  <c r="L337" i="9"/>
  <c r="K337" i="9"/>
  <c r="Q336" i="9"/>
  <c r="V336" i="9"/>
  <c r="I336" i="9"/>
  <c r="N336" i="9"/>
  <c r="M336" i="9"/>
  <c r="T336" i="9"/>
  <c r="P336" i="9"/>
  <c r="O336" i="9"/>
  <c r="J336" i="9"/>
  <c r="L336" i="9"/>
  <c r="K336" i="9"/>
  <c r="Q335" i="9"/>
  <c r="V335" i="9"/>
  <c r="I335" i="9"/>
  <c r="N335" i="9"/>
  <c r="M335" i="9"/>
  <c r="T335" i="9"/>
  <c r="P335" i="9"/>
  <c r="O335" i="9"/>
  <c r="J335" i="9"/>
  <c r="L335" i="9"/>
  <c r="K335" i="9"/>
  <c r="Q334" i="9"/>
  <c r="V334" i="9"/>
  <c r="I334" i="9"/>
  <c r="N334" i="9"/>
  <c r="M334" i="9"/>
  <c r="T334" i="9"/>
  <c r="P334" i="9"/>
  <c r="O334" i="9"/>
  <c r="J334" i="9"/>
  <c r="L334" i="9"/>
  <c r="K334" i="9"/>
  <c r="Q333" i="9"/>
  <c r="V333" i="9"/>
  <c r="I333" i="9"/>
  <c r="N333" i="9"/>
  <c r="M333" i="9"/>
  <c r="T333" i="9"/>
  <c r="P333" i="9"/>
  <c r="O333" i="9"/>
  <c r="J333" i="9"/>
  <c r="L333" i="9"/>
  <c r="K333" i="9"/>
  <c r="Q332" i="9"/>
  <c r="V332" i="9"/>
  <c r="I332" i="9"/>
  <c r="N332" i="9"/>
  <c r="M332" i="9"/>
  <c r="T332" i="9"/>
  <c r="P332" i="9"/>
  <c r="O332" i="9"/>
  <c r="J332" i="9"/>
  <c r="L332" i="9"/>
  <c r="K332" i="9"/>
  <c r="Q331" i="9"/>
  <c r="V331" i="9"/>
  <c r="I331" i="9"/>
  <c r="N331" i="9"/>
  <c r="M331" i="9"/>
  <c r="T331" i="9"/>
  <c r="P331" i="9"/>
  <c r="O331" i="9"/>
  <c r="J331" i="9"/>
  <c r="L331" i="9"/>
  <c r="K331" i="9"/>
  <c r="Q330" i="9"/>
  <c r="V330" i="9"/>
  <c r="I330" i="9"/>
  <c r="N330" i="9"/>
  <c r="M330" i="9"/>
  <c r="T330" i="9"/>
  <c r="P330" i="9"/>
  <c r="O330" i="9"/>
  <c r="J330" i="9"/>
  <c r="L330" i="9"/>
  <c r="K330" i="9"/>
  <c r="Q329" i="9"/>
  <c r="V329" i="9"/>
  <c r="I329" i="9"/>
  <c r="N329" i="9"/>
  <c r="M329" i="9"/>
  <c r="T329" i="9"/>
  <c r="P329" i="9"/>
  <c r="O329" i="9"/>
  <c r="J329" i="9"/>
  <c r="L329" i="9"/>
  <c r="K329" i="9"/>
  <c r="Q328" i="9"/>
  <c r="V328" i="9"/>
  <c r="I328" i="9"/>
  <c r="N328" i="9"/>
  <c r="M328" i="9"/>
  <c r="T328" i="9"/>
  <c r="P328" i="9"/>
  <c r="O328" i="9"/>
  <c r="J328" i="9"/>
  <c r="L328" i="9"/>
  <c r="K328" i="9"/>
  <c r="Q327" i="9"/>
  <c r="V327" i="9"/>
  <c r="I327" i="9"/>
  <c r="N327" i="9"/>
  <c r="M327" i="9"/>
  <c r="T327" i="9"/>
  <c r="P327" i="9"/>
  <c r="O327" i="9"/>
  <c r="J327" i="9"/>
  <c r="L327" i="9"/>
  <c r="K327" i="9"/>
  <c r="Q326" i="9"/>
  <c r="V326" i="9"/>
  <c r="I326" i="9"/>
  <c r="N326" i="9"/>
  <c r="M326" i="9"/>
  <c r="T326" i="9"/>
  <c r="P326" i="9"/>
  <c r="O326" i="9"/>
  <c r="J326" i="9"/>
  <c r="L326" i="9"/>
  <c r="K326" i="9"/>
  <c r="Q325" i="9"/>
  <c r="V325" i="9"/>
  <c r="I325" i="9"/>
  <c r="N325" i="9"/>
  <c r="M325" i="9"/>
  <c r="T325" i="9"/>
  <c r="P325" i="9"/>
  <c r="O325" i="9"/>
  <c r="J325" i="9"/>
  <c r="L325" i="9"/>
  <c r="K325" i="9"/>
  <c r="Q324" i="9"/>
  <c r="V324" i="9"/>
  <c r="I324" i="9"/>
  <c r="N324" i="9"/>
  <c r="M324" i="9"/>
  <c r="T324" i="9"/>
  <c r="P324" i="9"/>
  <c r="O324" i="9"/>
  <c r="J324" i="9"/>
  <c r="L324" i="9"/>
  <c r="K324" i="9"/>
  <c r="Q323" i="9"/>
  <c r="V323" i="9"/>
  <c r="I323" i="9"/>
  <c r="N323" i="9"/>
  <c r="M323" i="9"/>
  <c r="T323" i="9"/>
  <c r="P323" i="9"/>
  <c r="O323" i="9"/>
  <c r="J323" i="9"/>
  <c r="L323" i="9"/>
  <c r="K323" i="9"/>
  <c r="Q322" i="9"/>
  <c r="V322" i="9"/>
  <c r="I322" i="9"/>
  <c r="N322" i="9"/>
  <c r="M322" i="9"/>
  <c r="T322" i="9"/>
  <c r="P322" i="9"/>
  <c r="O322" i="9"/>
  <c r="J322" i="9"/>
  <c r="L322" i="9"/>
  <c r="K322" i="9"/>
  <c r="Q321" i="9"/>
  <c r="V321" i="9"/>
  <c r="I321" i="9"/>
  <c r="N321" i="9"/>
  <c r="M321" i="9"/>
  <c r="T321" i="9"/>
  <c r="P321" i="9"/>
  <c r="O321" i="9"/>
  <c r="J321" i="9"/>
  <c r="L321" i="9"/>
  <c r="K321" i="9"/>
  <c r="Q320" i="9"/>
  <c r="V320" i="9"/>
  <c r="I320" i="9"/>
  <c r="N320" i="9"/>
  <c r="M320" i="9"/>
  <c r="T320" i="9"/>
  <c r="P320" i="9"/>
  <c r="O320" i="9"/>
  <c r="J320" i="9"/>
  <c r="L320" i="9"/>
  <c r="K320" i="9"/>
  <c r="Q319" i="9"/>
  <c r="V319" i="9"/>
  <c r="I319" i="9"/>
  <c r="N319" i="9"/>
  <c r="M319" i="9"/>
  <c r="T319" i="9"/>
  <c r="P319" i="9"/>
  <c r="O319" i="9"/>
  <c r="J319" i="9"/>
  <c r="L319" i="9"/>
  <c r="K319" i="9"/>
  <c r="Q318" i="9"/>
  <c r="V318" i="9"/>
  <c r="I318" i="9"/>
  <c r="N318" i="9"/>
  <c r="M318" i="9"/>
  <c r="T318" i="9"/>
  <c r="P318" i="9"/>
  <c r="O318" i="9"/>
  <c r="J318" i="9"/>
  <c r="L318" i="9"/>
  <c r="K318" i="9"/>
  <c r="Q317" i="9"/>
  <c r="V317" i="9"/>
  <c r="I317" i="9"/>
  <c r="N317" i="9"/>
  <c r="M317" i="9"/>
  <c r="T317" i="9"/>
  <c r="P317" i="9"/>
  <c r="O317" i="9"/>
  <c r="J317" i="9"/>
  <c r="L317" i="9"/>
  <c r="K317" i="9"/>
  <c r="Q316" i="9"/>
  <c r="V316" i="9"/>
  <c r="I316" i="9"/>
  <c r="N316" i="9"/>
  <c r="M316" i="9"/>
  <c r="T316" i="9"/>
  <c r="P316" i="9"/>
  <c r="O316" i="9"/>
  <c r="J316" i="9"/>
  <c r="L316" i="9"/>
  <c r="K316" i="9"/>
  <c r="Q315" i="9"/>
  <c r="V315" i="9"/>
  <c r="I315" i="9"/>
  <c r="N315" i="9"/>
  <c r="M315" i="9"/>
  <c r="T315" i="9"/>
  <c r="P315" i="9"/>
  <c r="O315" i="9"/>
  <c r="J315" i="9"/>
  <c r="L315" i="9"/>
  <c r="K315" i="9"/>
  <c r="Q314" i="9"/>
  <c r="V314" i="9"/>
  <c r="I314" i="9"/>
  <c r="N314" i="9"/>
  <c r="M314" i="9"/>
  <c r="T314" i="9"/>
  <c r="P314" i="9"/>
  <c r="O314" i="9"/>
  <c r="J314" i="9"/>
  <c r="L314" i="9"/>
  <c r="K314" i="9"/>
  <c r="Q313" i="9"/>
  <c r="V313" i="9"/>
  <c r="I313" i="9"/>
  <c r="N313" i="9"/>
  <c r="M313" i="9"/>
  <c r="T313" i="9"/>
  <c r="P313" i="9"/>
  <c r="O313" i="9"/>
  <c r="J313" i="9"/>
  <c r="L313" i="9"/>
  <c r="K313" i="9"/>
  <c r="Q312" i="9"/>
  <c r="V312" i="9"/>
  <c r="I312" i="9"/>
  <c r="N312" i="9"/>
  <c r="M312" i="9"/>
  <c r="T312" i="9"/>
  <c r="P312" i="9"/>
  <c r="O312" i="9"/>
  <c r="J312" i="9"/>
  <c r="L312" i="9"/>
  <c r="K312" i="9"/>
  <c r="Q311" i="9"/>
  <c r="V311" i="9"/>
  <c r="I311" i="9"/>
  <c r="N311" i="9"/>
  <c r="M311" i="9"/>
  <c r="T311" i="9"/>
  <c r="P311" i="9"/>
  <c r="O311" i="9"/>
  <c r="J311" i="9"/>
  <c r="L311" i="9"/>
  <c r="K311" i="9"/>
  <c r="Q310" i="9"/>
  <c r="V310" i="9"/>
  <c r="I310" i="9"/>
  <c r="N310" i="9"/>
  <c r="M310" i="9"/>
  <c r="T310" i="9"/>
  <c r="P310" i="9"/>
  <c r="O310" i="9"/>
  <c r="J310" i="9"/>
  <c r="L310" i="9"/>
  <c r="K310" i="9"/>
  <c r="Q309" i="9"/>
  <c r="V309" i="9"/>
  <c r="I309" i="9"/>
  <c r="N309" i="9"/>
  <c r="M309" i="9"/>
  <c r="T309" i="9"/>
  <c r="P309" i="9"/>
  <c r="O309" i="9"/>
  <c r="J309" i="9"/>
  <c r="L309" i="9"/>
  <c r="K309" i="9"/>
  <c r="Q308" i="9"/>
  <c r="V308" i="9"/>
  <c r="I308" i="9"/>
  <c r="N308" i="9"/>
  <c r="M308" i="9"/>
  <c r="T308" i="9"/>
  <c r="P308" i="9"/>
  <c r="O308" i="9"/>
  <c r="J308" i="9"/>
  <c r="L308" i="9"/>
  <c r="K308" i="9"/>
  <c r="Q307" i="9"/>
  <c r="V307" i="9"/>
  <c r="I307" i="9"/>
  <c r="N307" i="9"/>
  <c r="M307" i="9"/>
  <c r="T307" i="9"/>
  <c r="P307" i="9"/>
  <c r="O307" i="9"/>
  <c r="J307" i="9"/>
  <c r="L307" i="9"/>
  <c r="K307" i="9"/>
  <c r="Q306" i="9"/>
  <c r="V306" i="9"/>
  <c r="I306" i="9"/>
  <c r="N306" i="9"/>
  <c r="M306" i="9"/>
  <c r="T306" i="9"/>
  <c r="P306" i="9"/>
  <c r="O306" i="9"/>
  <c r="J306" i="9"/>
  <c r="L306" i="9"/>
  <c r="K306" i="9"/>
  <c r="Q305" i="9"/>
  <c r="V305" i="9"/>
  <c r="I305" i="9"/>
  <c r="N305" i="9"/>
  <c r="M305" i="9"/>
  <c r="T305" i="9"/>
  <c r="P305" i="9"/>
  <c r="O305" i="9"/>
  <c r="J305" i="9"/>
  <c r="L305" i="9"/>
  <c r="K305" i="9"/>
  <c r="Q304" i="9"/>
  <c r="V304" i="9"/>
  <c r="I304" i="9"/>
  <c r="N304" i="9"/>
  <c r="M304" i="9"/>
  <c r="T304" i="9"/>
  <c r="P304" i="9"/>
  <c r="O304" i="9"/>
  <c r="J304" i="9"/>
  <c r="L304" i="9"/>
  <c r="K304" i="9"/>
  <c r="Q303" i="9"/>
  <c r="V303" i="9"/>
  <c r="I303" i="9"/>
  <c r="N303" i="9"/>
  <c r="M303" i="9"/>
  <c r="T303" i="9"/>
  <c r="P303" i="9"/>
  <c r="O303" i="9"/>
  <c r="J303" i="9"/>
  <c r="L303" i="9"/>
  <c r="K303" i="9"/>
  <c r="Q302" i="9"/>
  <c r="V302" i="9"/>
  <c r="I302" i="9"/>
  <c r="N302" i="9"/>
  <c r="M302" i="9"/>
  <c r="T302" i="9"/>
  <c r="P302" i="9"/>
  <c r="O302" i="9"/>
  <c r="J302" i="9"/>
  <c r="L302" i="9"/>
  <c r="K302" i="9"/>
  <c r="Q301" i="9"/>
  <c r="V301" i="9"/>
  <c r="I301" i="9"/>
  <c r="N301" i="9"/>
  <c r="M301" i="9"/>
  <c r="T301" i="9"/>
  <c r="P301" i="9"/>
  <c r="O301" i="9"/>
  <c r="J301" i="9"/>
  <c r="L301" i="9"/>
  <c r="K301" i="9"/>
  <c r="Q300" i="9"/>
  <c r="V300" i="9"/>
  <c r="I300" i="9"/>
  <c r="N300" i="9"/>
  <c r="M300" i="9"/>
  <c r="T300" i="9"/>
  <c r="P300" i="9"/>
  <c r="O300" i="9"/>
  <c r="J300" i="9"/>
  <c r="L300" i="9"/>
  <c r="K300" i="9"/>
  <c r="Q299" i="9"/>
  <c r="V299" i="9"/>
  <c r="I299" i="9"/>
  <c r="N299" i="9"/>
  <c r="M299" i="9"/>
  <c r="T299" i="9"/>
  <c r="P299" i="9"/>
  <c r="O299" i="9"/>
  <c r="J299" i="9"/>
  <c r="L299" i="9"/>
  <c r="K299" i="9"/>
  <c r="Q298" i="9"/>
  <c r="V298" i="9"/>
  <c r="I298" i="9"/>
  <c r="N298" i="9"/>
  <c r="M298" i="9"/>
  <c r="T298" i="9"/>
  <c r="P298" i="9"/>
  <c r="O298" i="9"/>
  <c r="J298" i="9"/>
  <c r="L298" i="9"/>
  <c r="K298" i="9"/>
  <c r="Q297" i="9"/>
  <c r="V297" i="9"/>
  <c r="I297" i="9"/>
  <c r="N297" i="9"/>
  <c r="M297" i="9"/>
  <c r="T297" i="9"/>
  <c r="P297" i="9"/>
  <c r="O297" i="9"/>
  <c r="J297" i="9"/>
  <c r="L297" i="9"/>
  <c r="K297" i="9"/>
  <c r="Q296" i="9"/>
  <c r="V296" i="9"/>
  <c r="I296" i="9"/>
  <c r="N296" i="9"/>
  <c r="M296" i="9"/>
  <c r="T296" i="9"/>
  <c r="P296" i="9"/>
  <c r="O296" i="9"/>
  <c r="J296" i="9"/>
  <c r="L296" i="9"/>
  <c r="K296" i="9"/>
  <c r="Q295" i="9"/>
  <c r="V295" i="9"/>
  <c r="I295" i="9"/>
  <c r="N295" i="9"/>
  <c r="M295" i="9"/>
  <c r="T295" i="9"/>
  <c r="P295" i="9"/>
  <c r="O295" i="9"/>
  <c r="J295" i="9"/>
  <c r="L295" i="9"/>
  <c r="K295" i="9"/>
  <c r="Q294" i="9"/>
  <c r="V294" i="9"/>
  <c r="I294" i="9"/>
  <c r="N294" i="9"/>
  <c r="M294" i="9"/>
  <c r="T294" i="9"/>
  <c r="P294" i="9"/>
  <c r="O294" i="9"/>
  <c r="J294" i="9"/>
  <c r="L294" i="9"/>
  <c r="K294" i="9"/>
  <c r="Q293" i="9"/>
  <c r="V293" i="9"/>
  <c r="I293" i="9"/>
  <c r="N293" i="9"/>
  <c r="M293" i="9"/>
  <c r="T293" i="9"/>
  <c r="P293" i="9"/>
  <c r="O293" i="9"/>
  <c r="J293" i="9"/>
  <c r="L293" i="9"/>
  <c r="K293" i="9"/>
  <c r="Q292" i="9"/>
  <c r="V292" i="9"/>
  <c r="I292" i="9"/>
  <c r="N292" i="9"/>
  <c r="M292" i="9"/>
  <c r="T292" i="9"/>
  <c r="P292" i="9"/>
  <c r="O292" i="9"/>
  <c r="J292" i="9"/>
  <c r="L292" i="9"/>
  <c r="K292" i="9"/>
  <c r="Q291" i="9"/>
  <c r="V291" i="9"/>
  <c r="I291" i="9"/>
  <c r="N291" i="9"/>
  <c r="M291" i="9"/>
  <c r="T291" i="9"/>
  <c r="P291" i="9"/>
  <c r="O291" i="9"/>
  <c r="J291" i="9"/>
  <c r="L291" i="9"/>
  <c r="K291" i="9"/>
  <c r="Q290" i="9"/>
  <c r="V290" i="9"/>
  <c r="I290" i="9"/>
  <c r="N290" i="9"/>
  <c r="M290" i="9"/>
  <c r="T290" i="9"/>
  <c r="P290" i="9"/>
  <c r="O290" i="9"/>
  <c r="J290" i="9"/>
  <c r="L290" i="9"/>
  <c r="K290" i="9"/>
  <c r="Q289" i="9"/>
  <c r="V289" i="9"/>
  <c r="I289" i="9"/>
  <c r="N289" i="9"/>
  <c r="M289" i="9"/>
  <c r="T289" i="9"/>
  <c r="P289" i="9"/>
  <c r="O289" i="9"/>
  <c r="J289" i="9"/>
  <c r="L289" i="9"/>
  <c r="K289" i="9"/>
  <c r="Q288" i="9"/>
  <c r="V288" i="9"/>
  <c r="I288" i="9"/>
  <c r="N288" i="9"/>
  <c r="M288" i="9"/>
  <c r="T288" i="9"/>
  <c r="P288" i="9"/>
  <c r="O288" i="9"/>
  <c r="J288" i="9"/>
  <c r="L288" i="9"/>
  <c r="K288" i="9"/>
  <c r="Q287" i="9"/>
  <c r="V287" i="9"/>
  <c r="I287" i="9"/>
  <c r="N287" i="9"/>
  <c r="M287" i="9"/>
  <c r="T287" i="9"/>
  <c r="P287" i="9"/>
  <c r="O287" i="9"/>
  <c r="J287" i="9"/>
  <c r="L287" i="9"/>
  <c r="K287" i="9"/>
  <c r="Q286" i="9"/>
  <c r="V286" i="9"/>
  <c r="I286" i="9"/>
  <c r="N286" i="9"/>
  <c r="M286" i="9"/>
  <c r="T286" i="9"/>
  <c r="P286" i="9"/>
  <c r="O286" i="9"/>
  <c r="J286" i="9"/>
  <c r="L286" i="9"/>
  <c r="K286" i="9"/>
  <c r="Q285" i="9"/>
  <c r="V285" i="9"/>
  <c r="I285" i="9"/>
  <c r="N285" i="9"/>
  <c r="M285" i="9"/>
  <c r="T285" i="9"/>
  <c r="P285" i="9"/>
  <c r="O285" i="9"/>
  <c r="J285" i="9"/>
  <c r="L285" i="9"/>
  <c r="K285" i="9"/>
  <c r="Q284" i="9"/>
  <c r="V284" i="9"/>
  <c r="I284" i="9"/>
  <c r="N284" i="9"/>
  <c r="M284" i="9"/>
  <c r="T284" i="9"/>
  <c r="P284" i="9"/>
  <c r="O284" i="9"/>
  <c r="J284" i="9"/>
  <c r="L284" i="9"/>
  <c r="K284" i="9"/>
  <c r="Q283" i="9"/>
  <c r="V283" i="9"/>
  <c r="I283" i="9"/>
  <c r="N283" i="9"/>
  <c r="M283" i="9"/>
  <c r="T283" i="9"/>
  <c r="P283" i="9"/>
  <c r="O283" i="9"/>
  <c r="J283" i="9"/>
  <c r="L283" i="9"/>
  <c r="K283" i="9"/>
  <c r="Q282" i="9"/>
  <c r="V282" i="9"/>
  <c r="I282" i="9"/>
  <c r="N282" i="9"/>
  <c r="M282" i="9"/>
  <c r="T282" i="9"/>
  <c r="P282" i="9"/>
  <c r="O282" i="9"/>
  <c r="J282" i="9"/>
  <c r="L282" i="9"/>
  <c r="K282" i="9"/>
  <c r="Q281" i="9"/>
  <c r="V281" i="9"/>
  <c r="I281" i="9"/>
  <c r="N281" i="9"/>
  <c r="M281" i="9"/>
  <c r="T281" i="9"/>
  <c r="P281" i="9"/>
  <c r="O281" i="9"/>
  <c r="J281" i="9"/>
  <c r="L281" i="9"/>
  <c r="K281" i="9"/>
  <c r="Q280" i="9"/>
  <c r="V280" i="9"/>
  <c r="I280" i="9"/>
  <c r="N280" i="9"/>
  <c r="M280" i="9"/>
  <c r="T280" i="9"/>
  <c r="P280" i="9"/>
  <c r="O280" i="9"/>
  <c r="J280" i="9"/>
  <c r="L280" i="9"/>
  <c r="K280" i="9"/>
  <c r="Q279" i="9"/>
  <c r="V279" i="9"/>
  <c r="I279" i="9"/>
  <c r="N279" i="9"/>
  <c r="M279" i="9"/>
  <c r="T279" i="9"/>
  <c r="P279" i="9"/>
  <c r="O279" i="9"/>
  <c r="J279" i="9"/>
  <c r="L279" i="9"/>
  <c r="K279" i="9"/>
  <c r="Q278" i="9"/>
  <c r="V278" i="9"/>
  <c r="I278" i="9"/>
  <c r="N278" i="9"/>
  <c r="M278" i="9"/>
  <c r="T278" i="9"/>
  <c r="P278" i="9"/>
  <c r="O278" i="9"/>
  <c r="J278" i="9"/>
  <c r="L278" i="9"/>
  <c r="K278" i="9"/>
  <c r="Q277" i="9"/>
  <c r="V277" i="9"/>
  <c r="I277" i="9"/>
  <c r="N277" i="9"/>
  <c r="M277" i="9"/>
  <c r="T277" i="9"/>
  <c r="P277" i="9"/>
  <c r="O277" i="9"/>
  <c r="J277" i="9"/>
  <c r="L277" i="9"/>
  <c r="K277" i="9"/>
  <c r="Q276" i="9"/>
  <c r="V276" i="9"/>
  <c r="I276" i="9"/>
  <c r="N276" i="9"/>
  <c r="M276" i="9"/>
  <c r="T276" i="9"/>
  <c r="P276" i="9"/>
  <c r="O276" i="9"/>
  <c r="J276" i="9"/>
  <c r="L276" i="9"/>
  <c r="K276" i="9"/>
  <c r="Q275" i="9"/>
  <c r="V275" i="9"/>
  <c r="I275" i="9"/>
  <c r="N275" i="9"/>
  <c r="M275" i="9"/>
  <c r="T275" i="9"/>
  <c r="P275" i="9"/>
  <c r="O275" i="9"/>
  <c r="J275" i="9"/>
  <c r="L275" i="9"/>
  <c r="K275" i="9"/>
  <c r="Q274" i="9"/>
  <c r="V274" i="9"/>
  <c r="I274" i="9"/>
  <c r="N274" i="9"/>
  <c r="M274" i="9"/>
  <c r="T274" i="9"/>
  <c r="P274" i="9"/>
  <c r="O274" i="9"/>
  <c r="J274" i="9"/>
  <c r="L274" i="9"/>
  <c r="K274" i="9"/>
  <c r="Q273" i="9"/>
  <c r="V273" i="9"/>
  <c r="I273" i="9"/>
  <c r="N273" i="9"/>
  <c r="M273" i="9"/>
  <c r="T273" i="9"/>
  <c r="P273" i="9"/>
  <c r="O273" i="9"/>
  <c r="J273" i="9"/>
  <c r="L273" i="9"/>
  <c r="K273" i="9"/>
  <c r="Q272" i="9"/>
  <c r="V272" i="9"/>
  <c r="I272" i="9"/>
  <c r="N272" i="9"/>
  <c r="M272" i="9"/>
  <c r="T272" i="9"/>
  <c r="P272" i="9"/>
  <c r="O272" i="9"/>
  <c r="J272" i="9"/>
  <c r="L272" i="9"/>
  <c r="K272" i="9"/>
  <c r="Q271" i="9"/>
  <c r="V271" i="9"/>
  <c r="I271" i="9"/>
  <c r="N271" i="9"/>
  <c r="M271" i="9"/>
  <c r="T271" i="9"/>
  <c r="P271" i="9"/>
  <c r="O271" i="9"/>
  <c r="J271" i="9"/>
  <c r="L271" i="9"/>
  <c r="K271" i="9"/>
  <c r="Q270" i="9"/>
  <c r="V270" i="9"/>
  <c r="I270" i="9"/>
  <c r="N270" i="9"/>
  <c r="M270" i="9"/>
  <c r="T270" i="9"/>
  <c r="P270" i="9"/>
  <c r="O270" i="9"/>
  <c r="J270" i="9"/>
  <c r="L270" i="9"/>
  <c r="K270" i="9"/>
  <c r="Q269" i="9"/>
  <c r="V269" i="9"/>
  <c r="I269" i="9"/>
  <c r="N269" i="9"/>
  <c r="M269" i="9"/>
  <c r="T269" i="9"/>
  <c r="P269" i="9"/>
  <c r="O269" i="9"/>
  <c r="J269" i="9"/>
  <c r="L269" i="9"/>
  <c r="K269" i="9"/>
  <c r="Q268" i="9"/>
  <c r="V268" i="9"/>
  <c r="I268" i="9"/>
  <c r="N268" i="9"/>
  <c r="M268" i="9"/>
  <c r="T268" i="9"/>
  <c r="P268" i="9"/>
  <c r="O268" i="9"/>
  <c r="J268" i="9"/>
  <c r="L268" i="9"/>
  <c r="K268" i="9"/>
  <c r="Q267" i="9"/>
  <c r="V267" i="9"/>
  <c r="I267" i="9"/>
  <c r="N267" i="9"/>
  <c r="M267" i="9"/>
  <c r="T267" i="9"/>
  <c r="P267" i="9"/>
  <c r="O267" i="9"/>
  <c r="J267" i="9"/>
  <c r="L267" i="9"/>
  <c r="K267" i="9"/>
  <c r="Q266" i="9"/>
  <c r="V266" i="9"/>
  <c r="I266" i="9"/>
  <c r="N266" i="9"/>
  <c r="M266" i="9"/>
  <c r="T266" i="9"/>
  <c r="P266" i="9"/>
  <c r="O266" i="9"/>
  <c r="J266" i="9"/>
  <c r="L266" i="9"/>
  <c r="K266" i="9"/>
  <c r="Q265" i="9"/>
  <c r="V265" i="9"/>
  <c r="I265" i="9"/>
  <c r="N265" i="9"/>
  <c r="M265" i="9"/>
  <c r="T265" i="9"/>
  <c r="P265" i="9"/>
  <c r="O265" i="9"/>
  <c r="J265" i="9"/>
  <c r="L265" i="9"/>
  <c r="K265" i="9"/>
  <c r="Q264" i="9"/>
  <c r="V264" i="9"/>
  <c r="I264" i="9"/>
  <c r="N264" i="9"/>
  <c r="M264" i="9"/>
  <c r="T264" i="9"/>
  <c r="P264" i="9"/>
  <c r="O264" i="9"/>
  <c r="J264" i="9"/>
  <c r="L264" i="9"/>
  <c r="K264" i="9"/>
  <c r="Q263" i="9"/>
  <c r="V263" i="9"/>
  <c r="I263" i="9"/>
  <c r="N263" i="9"/>
  <c r="M263" i="9"/>
  <c r="T263" i="9"/>
  <c r="P263" i="9"/>
  <c r="O263" i="9"/>
  <c r="J263" i="9"/>
  <c r="L263" i="9"/>
  <c r="K263" i="9"/>
  <c r="Q262" i="9"/>
  <c r="V262" i="9"/>
  <c r="I262" i="9"/>
  <c r="N262" i="9"/>
  <c r="M262" i="9"/>
  <c r="T262" i="9"/>
  <c r="P262" i="9"/>
  <c r="O262" i="9"/>
  <c r="J262" i="9"/>
  <c r="L262" i="9"/>
  <c r="K262" i="9"/>
  <c r="Q261" i="9"/>
  <c r="V261" i="9"/>
  <c r="I261" i="9"/>
  <c r="N261" i="9"/>
  <c r="M261" i="9"/>
  <c r="T261" i="9"/>
  <c r="P261" i="9"/>
  <c r="O261" i="9"/>
  <c r="J261" i="9"/>
  <c r="L261" i="9"/>
  <c r="K261" i="9"/>
  <c r="Q260" i="9"/>
  <c r="V260" i="9"/>
  <c r="I260" i="9"/>
  <c r="N260" i="9"/>
  <c r="M260" i="9"/>
  <c r="T260" i="9"/>
  <c r="P260" i="9"/>
  <c r="O260" i="9"/>
  <c r="J260" i="9"/>
  <c r="L260" i="9"/>
  <c r="K260" i="9"/>
  <c r="Q259" i="9"/>
  <c r="V259" i="9"/>
  <c r="I259" i="9"/>
  <c r="N259" i="9"/>
  <c r="M259" i="9"/>
  <c r="T259" i="9"/>
  <c r="P259" i="9"/>
  <c r="O259" i="9"/>
  <c r="J259" i="9"/>
  <c r="L259" i="9"/>
  <c r="K259" i="9"/>
  <c r="Q258" i="9"/>
  <c r="V258" i="9"/>
  <c r="I258" i="9"/>
  <c r="N258" i="9"/>
  <c r="M258" i="9"/>
  <c r="T258" i="9"/>
  <c r="P258" i="9"/>
  <c r="O258" i="9"/>
  <c r="J258" i="9"/>
  <c r="L258" i="9"/>
  <c r="K258" i="9"/>
  <c r="Q257" i="9"/>
  <c r="V257" i="9"/>
  <c r="I257" i="9"/>
  <c r="N257" i="9"/>
  <c r="M257" i="9"/>
  <c r="T257" i="9"/>
  <c r="P257" i="9"/>
  <c r="O257" i="9"/>
  <c r="J257" i="9"/>
  <c r="L257" i="9"/>
  <c r="K257" i="9"/>
  <c r="Q256" i="9"/>
  <c r="V256" i="9"/>
  <c r="I256" i="9"/>
  <c r="N256" i="9"/>
  <c r="M256" i="9"/>
  <c r="T256" i="9"/>
  <c r="P256" i="9"/>
  <c r="O256" i="9"/>
  <c r="J256" i="9"/>
  <c r="L256" i="9"/>
  <c r="K256" i="9"/>
  <c r="Q255" i="9"/>
  <c r="V255" i="9"/>
  <c r="I255" i="9"/>
  <c r="N255" i="9"/>
  <c r="M255" i="9"/>
  <c r="T255" i="9"/>
  <c r="P255" i="9"/>
  <c r="O255" i="9"/>
  <c r="J255" i="9"/>
  <c r="L255" i="9"/>
  <c r="K255" i="9"/>
  <c r="Q254" i="9"/>
  <c r="V254" i="9"/>
  <c r="I254" i="9"/>
  <c r="N254" i="9"/>
  <c r="M254" i="9"/>
  <c r="T254" i="9"/>
  <c r="P254" i="9"/>
  <c r="O254" i="9"/>
  <c r="J254" i="9"/>
  <c r="L254" i="9"/>
  <c r="K254" i="9"/>
  <c r="Q253" i="9"/>
  <c r="V253" i="9"/>
  <c r="I253" i="9"/>
  <c r="N253" i="9"/>
  <c r="M253" i="9"/>
  <c r="T253" i="9"/>
  <c r="P253" i="9"/>
  <c r="O253" i="9"/>
  <c r="J253" i="9"/>
  <c r="L253" i="9"/>
  <c r="K253" i="9"/>
  <c r="Q252" i="9"/>
  <c r="V252" i="9"/>
  <c r="I252" i="9"/>
  <c r="N252" i="9"/>
  <c r="M252" i="9"/>
  <c r="T252" i="9"/>
  <c r="P252" i="9"/>
  <c r="O252" i="9"/>
  <c r="J252" i="9"/>
  <c r="L252" i="9"/>
  <c r="K252" i="9"/>
  <c r="Q251" i="9"/>
  <c r="V251" i="9"/>
  <c r="I251" i="9"/>
  <c r="N251" i="9"/>
  <c r="M251" i="9"/>
  <c r="T251" i="9"/>
  <c r="P251" i="9"/>
  <c r="O251" i="9"/>
  <c r="J251" i="9"/>
  <c r="L251" i="9"/>
  <c r="K251" i="9"/>
  <c r="Q250" i="9"/>
  <c r="V250" i="9"/>
  <c r="I250" i="9"/>
  <c r="N250" i="9"/>
  <c r="M250" i="9"/>
  <c r="T250" i="9"/>
  <c r="P250" i="9"/>
  <c r="O250" i="9"/>
  <c r="J250" i="9"/>
  <c r="L250" i="9"/>
  <c r="K250" i="9"/>
  <c r="Q249" i="9"/>
  <c r="V249" i="9"/>
  <c r="I249" i="9"/>
  <c r="N249" i="9"/>
  <c r="M249" i="9"/>
  <c r="T249" i="9"/>
  <c r="P249" i="9"/>
  <c r="O249" i="9"/>
  <c r="J249" i="9"/>
  <c r="L249" i="9"/>
  <c r="K249" i="9"/>
  <c r="Q248" i="9"/>
  <c r="V248" i="9"/>
  <c r="I248" i="9"/>
  <c r="N248" i="9"/>
  <c r="M248" i="9"/>
  <c r="T248" i="9"/>
  <c r="P248" i="9"/>
  <c r="O248" i="9"/>
  <c r="J248" i="9"/>
  <c r="L248" i="9"/>
  <c r="K248" i="9"/>
  <c r="Q247" i="9"/>
  <c r="V247" i="9"/>
  <c r="I247" i="9"/>
  <c r="N247" i="9"/>
  <c r="M247" i="9"/>
  <c r="T247" i="9"/>
  <c r="P247" i="9"/>
  <c r="O247" i="9"/>
  <c r="J247" i="9"/>
  <c r="L247" i="9"/>
  <c r="K247" i="9"/>
  <c r="Q246" i="9"/>
  <c r="V246" i="9"/>
  <c r="I246" i="9"/>
  <c r="N246" i="9"/>
  <c r="M246" i="9"/>
  <c r="T246" i="9"/>
  <c r="P246" i="9"/>
  <c r="O246" i="9"/>
  <c r="J246" i="9"/>
  <c r="L246" i="9"/>
  <c r="K246" i="9"/>
  <c r="Q245" i="9"/>
  <c r="V245" i="9"/>
  <c r="I245" i="9"/>
  <c r="N245" i="9"/>
  <c r="M245" i="9"/>
  <c r="T245" i="9"/>
  <c r="P245" i="9"/>
  <c r="O245" i="9"/>
  <c r="J245" i="9"/>
  <c r="L245" i="9"/>
  <c r="K245" i="9"/>
  <c r="Q244" i="9"/>
  <c r="V244" i="9"/>
  <c r="I244" i="9"/>
  <c r="N244" i="9"/>
  <c r="M244" i="9"/>
  <c r="T244" i="9"/>
  <c r="P244" i="9"/>
  <c r="O244" i="9"/>
  <c r="J244" i="9"/>
  <c r="L244" i="9"/>
  <c r="K244" i="9"/>
  <c r="Q243" i="9"/>
  <c r="V243" i="9"/>
  <c r="I243" i="9"/>
  <c r="N243" i="9"/>
  <c r="M243" i="9"/>
  <c r="T243" i="9"/>
  <c r="P243" i="9"/>
  <c r="O243" i="9"/>
  <c r="J243" i="9"/>
  <c r="L243" i="9"/>
  <c r="K243" i="9"/>
  <c r="Q242" i="9"/>
  <c r="V242" i="9"/>
  <c r="I242" i="9"/>
  <c r="N242" i="9"/>
  <c r="M242" i="9"/>
  <c r="T242" i="9"/>
  <c r="P242" i="9"/>
  <c r="O242" i="9"/>
  <c r="J242" i="9"/>
  <c r="L242" i="9"/>
  <c r="K242" i="9"/>
  <c r="Q241" i="9"/>
  <c r="V241" i="9"/>
  <c r="I241" i="9"/>
  <c r="N241" i="9"/>
  <c r="M241" i="9"/>
  <c r="T241" i="9"/>
  <c r="P241" i="9"/>
  <c r="O241" i="9"/>
  <c r="J241" i="9"/>
  <c r="L241" i="9"/>
  <c r="K241" i="9"/>
  <c r="Q240" i="9"/>
  <c r="V240" i="9"/>
  <c r="I240" i="9"/>
  <c r="N240" i="9"/>
  <c r="M240" i="9"/>
  <c r="T240" i="9"/>
  <c r="P240" i="9"/>
  <c r="O240" i="9"/>
  <c r="J240" i="9"/>
  <c r="L240" i="9"/>
  <c r="K240" i="9"/>
  <c r="Q239" i="9"/>
  <c r="V239" i="9"/>
  <c r="I239" i="9"/>
  <c r="N239" i="9"/>
  <c r="M239" i="9"/>
  <c r="T239" i="9"/>
  <c r="P239" i="9"/>
  <c r="O239" i="9"/>
  <c r="J239" i="9"/>
  <c r="L239" i="9"/>
  <c r="K239" i="9"/>
  <c r="Q238" i="9"/>
  <c r="V238" i="9"/>
  <c r="I238" i="9"/>
  <c r="N238" i="9"/>
  <c r="M238" i="9"/>
  <c r="T238" i="9"/>
  <c r="P238" i="9"/>
  <c r="O238" i="9"/>
  <c r="J238" i="9"/>
  <c r="L238" i="9"/>
  <c r="K238" i="9"/>
  <c r="Q237" i="9"/>
  <c r="V237" i="9"/>
  <c r="I237" i="9"/>
  <c r="N237" i="9"/>
  <c r="M237" i="9"/>
  <c r="T237" i="9"/>
  <c r="P237" i="9"/>
  <c r="O237" i="9"/>
  <c r="J237" i="9"/>
  <c r="L237" i="9"/>
  <c r="K237" i="9"/>
  <c r="Q236" i="9"/>
  <c r="V236" i="9"/>
  <c r="I236" i="9"/>
  <c r="N236" i="9"/>
  <c r="M236" i="9"/>
  <c r="T236" i="9"/>
  <c r="P236" i="9"/>
  <c r="O236" i="9"/>
  <c r="J236" i="9"/>
  <c r="L236" i="9"/>
  <c r="K236" i="9"/>
  <c r="Q235" i="9"/>
  <c r="V235" i="9"/>
  <c r="I235" i="9"/>
  <c r="N235" i="9"/>
  <c r="M235" i="9"/>
  <c r="T235" i="9"/>
  <c r="P235" i="9"/>
  <c r="O235" i="9"/>
  <c r="J235" i="9"/>
  <c r="L235" i="9"/>
  <c r="K235" i="9"/>
  <c r="Q234" i="9"/>
  <c r="V234" i="9"/>
  <c r="I234" i="9"/>
  <c r="N234" i="9"/>
  <c r="M234" i="9"/>
  <c r="T234" i="9"/>
  <c r="P234" i="9"/>
  <c r="O234" i="9"/>
  <c r="J234" i="9"/>
  <c r="L234" i="9"/>
  <c r="K234" i="9"/>
  <c r="Q233" i="9"/>
  <c r="V233" i="9"/>
  <c r="I233" i="9"/>
  <c r="N233" i="9"/>
  <c r="M233" i="9"/>
  <c r="T233" i="9"/>
  <c r="P233" i="9"/>
  <c r="O233" i="9"/>
  <c r="J233" i="9"/>
  <c r="L233" i="9"/>
  <c r="K233" i="9"/>
  <c r="Q232" i="9"/>
  <c r="V232" i="9"/>
  <c r="I232" i="9"/>
  <c r="N232" i="9"/>
  <c r="M232" i="9"/>
  <c r="T232" i="9"/>
  <c r="P232" i="9"/>
  <c r="O232" i="9"/>
  <c r="J232" i="9"/>
  <c r="L232" i="9"/>
  <c r="K232" i="9"/>
  <c r="Q231" i="9"/>
  <c r="V231" i="9"/>
  <c r="I231" i="9"/>
  <c r="N231" i="9"/>
  <c r="M231" i="9"/>
  <c r="T231" i="9"/>
  <c r="P231" i="9"/>
  <c r="O231" i="9"/>
  <c r="J231" i="9"/>
  <c r="L231" i="9"/>
  <c r="K231" i="9"/>
  <c r="Q230" i="9"/>
  <c r="V230" i="9"/>
  <c r="I230" i="9"/>
  <c r="N230" i="9"/>
  <c r="M230" i="9"/>
  <c r="T230" i="9"/>
  <c r="P230" i="9"/>
  <c r="O230" i="9"/>
  <c r="J230" i="9"/>
  <c r="L230" i="9"/>
  <c r="K230" i="9"/>
  <c r="Q229" i="9"/>
  <c r="V229" i="9"/>
  <c r="I229" i="9"/>
  <c r="N229" i="9"/>
  <c r="M229" i="9"/>
  <c r="T229" i="9"/>
  <c r="P229" i="9"/>
  <c r="O229" i="9"/>
  <c r="J229" i="9"/>
  <c r="L229" i="9"/>
  <c r="K229" i="9"/>
  <c r="Q228" i="9"/>
  <c r="V228" i="9"/>
  <c r="I228" i="9"/>
  <c r="N228" i="9"/>
  <c r="M228" i="9"/>
  <c r="T228" i="9"/>
  <c r="P228" i="9"/>
  <c r="O228" i="9"/>
  <c r="J228" i="9"/>
  <c r="L228" i="9"/>
  <c r="K228" i="9"/>
  <c r="Q227" i="9"/>
  <c r="V227" i="9"/>
  <c r="I227" i="9"/>
  <c r="N227" i="9"/>
  <c r="M227" i="9"/>
  <c r="T227" i="9"/>
  <c r="P227" i="9"/>
  <c r="O227" i="9"/>
  <c r="J227" i="9"/>
  <c r="L227" i="9"/>
  <c r="K227" i="9"/>
  <c r="Q226" i="9"/>
  <c r="V226" i="9"/>
  <c r="I226" i="9"/>
  <c r="N226" i="9"/>
  <c r="M226" i="9"/>
  <c r="T226" i="9"/>
  <c r="P226" i="9"/>
  <c r="O226" i="9"/>
  <c r="J226" i="9"/>
  <c r="L226" i="9"/>
  <c r="K226" i="9"/>
  <c r="Q225" i="9"/>
  <c r="V225" i="9"/>
  <c r="I225" i="9"/>
  <c r="N225" i="9"/>
  <c r="M225" i="9"/>
  <c r="T225" i="9"/>
  <c r="P225" i="9"/>
  <c r="O225" i="9"/>
  <c r="J225" i="9"/>
  <c r="L225" i="9"/>
  <c r="K225" i="9"/>
  <c r="Q224" i="9"/>
  <c r="V224" i="9"/>
  <c r="I224" i="9"/>
  <c r="N224" i="9"/>
  <c r="M224" i="9"/>
  <c r="T224" i="9"/>
  <c r="P224" i="9"/>
  <c r="O224" i="9"/>
  <c r="J224" i="9"/>
  <c r="L224" i="9"/>
  <c r="K224" i="9"/>
  <c r="Q223" i="9"/>
  <c r="V223" i="9"/>
  <c r="I223" i="9"/>
  <c r="N223" i="9"/>
  <c r="M223" i="9"/>
  <c r="T223" i="9"/>
  <c r="P223" i="9"/>
  <c r="O223" i="9"/>
  <c r="J223" i="9"/>
  <c r="L223" i="9"/>
  <c r="K223" i="9"/>
  <c r="Q222" i="9"/>
  <c r="V222" i="9"/>
  <c r="I222" i="9"/>
  <c r="N222" i="9"/>
  <c r="M222" i="9"/>
  <c r="T222" i="9"/>
  <c r="P222" i="9"/>
  <c r="O222" i="9"/>
  <c r="J222" i="9"/>
  <c r="L222" i="9"/>
  <c r="K222" i="9"/>
  <c r="Q221" i="9"/>
  <c r="V221" i="9"/>
  <c r="I221" i="9"/>
  <c r="N221" i="9"/>
  <c r="M221" i="9"/>
  <c r="T221" i="9"/>
  <c r="P221" i="9"/>
  <c r="O221" i="9"/>
  <c r="J221" i="9"/>
  <c r="L221" i="9"/>
  <c r="K221" i="9"/>
  <c r="Q220" i="9"/>
  <c r="V220" i="9"/>
  <c r="I220" i="9"/>
  <c r="N220" i="9"/>
  <c r="M220" i="9"/>
  <c r="T220" i="9"/>
  <c r="P220" i="9"/>
  <c r="O220" i="9"/>
  <c r="J220" i="9"/>
  <c r="L220" i="9"/>
  <c r="K220" i="9"/>
  <c r="Q219" i="9"/>
  <c r="V219" i="9"/>
  <c r="I219" i="9"/>
  <c r="N219" i="9"/>
  <c r="M219" i="9"/>
  <c r="T219" i="9"/>
  <c r="P219" i="9"/>
  <c r="O219" i="9"/>
  <c r="J219" i="9"/>
  <c r="L219" i="9"/>
  <c r="K219" i="9"/>
  <c r="Q218" i="9"/>
  <c r="V218" i="9"/>
  <c r="I218" i="9"/>
  <c r="N218" i="9"/>
  <c r="M218" i="9"/>
  <c r="T218" i="9"/>
  <c r="P218" i="9"/>
  <c r="O218" i="9"/>
  <c r="J218" i="9"/>
  <c r="L218" i="9"/>
  <c r="K218" i="9"/>
  <c r="Q217" i="9"/>
  <c r="V217" i="9"/>
  <c r="I217" i="9"/>
  <c r="N217" i="9"/>
  <c r="M217" i="9"/>
  <c r="T217" i="9"/>
  <c r="P217" i="9"/>
  <c r="O217" i="9"/>
  <c r="J217" i="9"/>
  <c r="L217" i="9"/>
  <c r="K217" i="9"/>
  <c r="Q216" i="9"/>
  <c r="V216" i="9"/>
  <c r="I216" i="9"/>
  <c r="N216" i="9"/>
  <c r="M216" i="9"/>
  <c r="T216" i="9"/>
  <c r="P216" i="9"/>
  <c r="O216" i="9"/>
  <c r="J216" i="9"/>
  <c r="L216" i="9"/>
  <c r="K216" i="9"/>
  <c r="Q215" i="9"/>
  <c r="V215" i="9"/>
  <c r="I215" i="9"/>
  <c r="N215" i="9"/>
  <c r="M215" i="9"/>
  <c r="T215" i="9"/>
  <c r="P215" i="9"/>
  <c r="O215" i="9"/>
  <c r="J215" i="9"/>
  <c r="L215" i="9"/>
  <c r="K215" i="9"/>
  <c r="Q214" i="9"/>
  <c r="V214" i="9"/>
  <c r="I214" i="9"/>
  <c r="N214" i="9"/>
  <c r="M214" i="9"/>
  <c r="T214" i="9"/>
  <c r="P214" i="9"/>
  <c r="O214" i="9"/>
  <c r="J214" i="9"/>
  <c r="L214" i="9"/>
  <c r="K214" i="9"/>
  <c r="Q213" i="9"/>
  <c r="V213" i="9"/>
  <c r="I213" i="9"/>
  <c r="N213" i="9"/>
  <c r="M213" i="9"/>
  <c r="T213" i="9"/>
  <c r="P213" i="9"/>
  <c r="O213" i="9"/>
  <c r="J213" i="9"/>
  <c r="L213" i="9"/>
  <c r="K213" i="9"/>
  <c r="Q212" i="9"/>
  <c r="V212" i="9"/>
  <c r="I212" i="9"/>
  <c r="N212" i="9"/>
  <c r="M212" i="9"/>
  <c r="T212" i="9"/>
  <c r="P212" i="9"/>
  <c r="O212" i="9"/>
  <c r="J212" i="9"/>
  <c r="L212" i="9"/>
  <c r="K212" i="9"/>
  <c r="Q211" i="9"/>
  <c r="V211" i="9"/>
  <c r="I211" i="9"/>
  <c r="N211" i="9"/>
  <c r="M211" i="9"/>
  <c r="T211" i="9"/>
  <c r="P211" i="9"/>
  <c r="O211" i="9"/>
  <c r="J211" i="9"/>
  <c r="L211" i="9"/>
  <c r="K211" i="9"/>
  <c r="Q210" i="9"/>
  <c r="V210" i="9"/>
  <c r="I210" i="9"/>
  <c r="N210" i="9"/>
  <c r="M210" i="9"/>
  <c r="T210" i="9"/>
  <c r="P210" i="9"/>
  <c r="O210" i="9"/>
  <c r="J210" i="9"/>
  <c r="L210" i="9"/>
  <c r="K210" i="9"/>
  <c r="Q209" i="9"/>
  <c r="V209" i="9"/>
  <c r="I209" i="9"/>
  <c r="N209" i="9"/>
  <c r="M209" i="9"/>
  <c r="T209" i="9"/>
  <c r="P209" i="9"/>
  <c r="O209" i="9"/>
  <c r="J209" i="9"/>
  <c r="L209" i="9"/>
  <c r="K209" i="9"/>
  <c r="Q208" i="9"/>
  <c r="V208" i="9"/>
  <c r="I208" i="9"/>
  <c r="N208" i="9"/>
  <c r="M208" i="9"/>
  <c r="T208" i="9"/>
  <c r="P208" i="9"/>
  <c r="O208" i="9"/>
  <c r="J208" i="9"/>
  <c r="L208" i="9"/>
  <c r="K208" i="9"/>
  <c r="Q207" i="9"/>
  <c r="V207" i="9"/>
  <c r="I207" i="9"/>
  <c r="N207" i="9"/>
  <c r="M207" i="9"/>
  <c r="T207" i="9"/>
  <c r="P207" i="9"/>
  <c r="O207" i="9"/>
  <c r="J207" i="9"/>
  <c r="L207" i="9"/>
  <c r="K207" i="9"/>
  <c r="Q206" i="9"/>
  <c r="V206" i="9"/>
  <c r="I206" i="9"/>
  <c r="N206" i="9"/>
  <c r="M206" i="9"/>
  <c r="T206" i="9"/>
  <c r="P206" i="9"/>
  <c r="O206" i="9"/>
  <c r="J206" i="9"/>
  <c r="L206" i="9"/>
  <c r="K206" i="9"/>
  <c r="Q205" i="9"/>
  <c r="V205" i="9"/>
  <c r="I205" i="9"/>
  <c r="N205" i="9"/>
  <c r="M205" i="9"/>
  <c r="T205" i="9"/>
  <c r="P205" i="9"/>
  <c r="O205" i="9"/>
  <c r="J205" i="9"/>
  <c r="L205" i="9"/>
  <c r="K205" i="9"/>
  <c r="Q204" i="9"/>
  <c r="V204" i="9"/>
  <c r="I204" i="9"/>
  <c r="N204" i="9"/>
  <c r="M204" i="9"/>
  <c r="T204" i="9"/>
  <c r="P204" i="9"/>
  <c r="O204" i="9"/>
  <c r="J204" i="9"/>
  <c r="L204" i="9"/>
  <c r="K204" i="9"/>
  <c r="Q203" i="9"/>
  <c r="V203" i="9"/>
  <c r="I203" i="9"/>
  <c r="N203" i="9"/>
  <c r="M203" i="9"/>
  <c r="T203" i="9"/>
  <c r="P203" i="9"/>
  <c r="O203" i="9"/>
  <c r="J203" i="9"/>
  <c r="L203" i="9"/>
  <c r="K203" i="9"/>
  <c r="Q202" i="9"/>
  <c r="V202" i="9"/>
  <c r="I202" i="9"/>
  <c r="N202" i="9"/>
  <c r="M202" i="9"/>
  <c r="T202" i="9"/>
  <c r="P202" i="9"/>
  <c r="O202" i="9"/>
  <c r="J202" i="9"/>
  <c r="L202" i="9"/>
  <c r="K202" i="9"/>
  <c r="Q201" i="9"/>
  <c r="V201" i="9"/>
  <c r="I201" i="9"/>
  <c r="N201" i="9"/>
  <c r="M201" i="9"/>
  <c r="T201" i="9"/>
  <c r="P201" i="9"/>
  <c r="O201" i="9"/>
  <c r="J201" i="9"/>
  <c r="L201" i="9"/>
  <c r="K201" i="9"/>
  <c r="Q200" i="9"/>
  <c r="V200" i="9"/>
  <c r="I200" i="9"/>
  <c r="N200" i="9"/>
  <c r="M200" i="9"/>
  <c r="T200" i="9"/>
  <c r="P200" i="9"/>
  <c r="O200" i="9"/>
  <c r="J200" i="9"/>
  <c r="L200" i="9"/>
  <c r="K200" i="9"/>
  <c r="Q199" i="9"/>
  <c r="V199" i="9"/>
  <c r="I199" i="9"/>
  <c r="N199" i="9"/>
  <c r="M199" i="9"/>
  <c r="T199" i="9"/>
  <c r="P199" i="9"/>
  <c r="O199" i="9"/>
  <c r="J199" i="9"/>
  <c r="L199" i="9"/>
  <c r="K199" i="9"/>
  <c r="Q198" i="9"/>
  <c r="V198" i="9"/>
  <c r="I198" i="9"/>
  <c r="N198" i="9"/>
  <c r="M198" i="9"/>
  <c r="T198" i="9"/>
  <c r="P198" i="9"/>
  <c r="O198" i="9"/>
  <c r="J198" i="9"/>
  <c r="L198" i="9"/>
  <c r="K198" i="9"/>
  <c r="Q197" i="9"/>
  <c r="V197" i="9"/>
  <c r="I197" i="9"/>
  <c r="N197" i="9"/>
  <c r="M197" i="9"/>
  <c r="T197" i="9"/>
  <c r="P197" i="9"/>
  <c r="O197" i="9"/>
  <c r="J197" i="9"/>
  <c r="L197" i="9"/>
  <c r="K197" i="9"/>
  <c r="Q196" i="9"/>
  <c r="V196" i="9"/>
  <c r="I196" i="9"/>
  <c r="N196" i="9"/>
  <c r="M196" i="9"/>
  <c r="T196" i="9"/>
  <c r="P196" i="9"/>
  <c r="O196" i="9"/>
  <c r="J196" i="9"/>
  <c r="L196" i="9"/>
  <c r="K196" i="9"/>
  <c r="Q195" i="9"/>
  <c r="V195" i="9"/>
  <c r="I195" i="9"/>
  <c r="N195" i="9"/>
  <c r="M195" i="9"/>
  <c r="T195" i="9"/>
  <c r="P195" i="9"/>
  <c r="O195" i="9"/>
  <c r="J195" i="9"/>
  <c r="L195" i="9"/>
  <c r="K195" i="9"/>
  <c r="Q194" i="9"/>
  <c r="V194" i="9"/>
  <c r="I194" i="9"/>
  <c r="N194" i="9"/>
  <c r="M194" i="9"/>
  <c r="T194" i="9"/>
  <c r="P194" i="9"/>
  <c r="O194" i="9"/>
  <c r="J194" i="9"/>
  <c r="L194" i="9"/>
  <c r="K194" i="9"/>
  <c r="Q193" i="9"/>
  <c r="V193" i="9"/>
  <c r="I193" i="9"/>
  <c r="N193" i="9"/>
  <c r="M193" i="9"/>
  <c r="T193" i="9"/>
  <c r="P193" i="9"/>
  <c r="O193" i="9"/>
  <c r="J193" i="9"/>
  <c r="L193" i="9"/>
  <c r="K193" i="9"/>
  <c r="Q192" i="9"/>
  <c r="V192" i="9"/>
  <c r="I192" i="9"/>
  <c r="N192" i="9"/>
  <c r="M192" i="9"/>
  <c r="T192" i="9"/>
  <c r="P192" i="9"/>
  <c r="O192" i="9"/>
  <c r="J192" i="9"/>
  <c r="L192" i="9"/>
  <c r="K192" i="9"/>
  <c r="Q191" i="9"/>
  <c r="V191" i="9"/>
  <c r="I191" i="9"/>
  <c r="N191" i="9"/>
  <c r="M191" i="9"/>
  <c r="T191" i="9"/>
  <c r="P191" i="9"/>
  <c r="O191" i="9"/>
  <c r="J191" i="9"/>
  <c r="L191" i="9"/>
  <c r="K191" i="9"/>
  <c r="Q190" i="9"/>
  <c r="V190" i="9"/>
  <c r="I190" i="9"/>
  <c r="N190" i="9"/>
  <c r="M190" i="9"/>
  <c r="T190" i="9"/>
  <c r="P190" i="9"/>
  <c r="O190" i="9"/>
  <c r="J190" i="9"/>
  <c r="L190" i="9"/>
  <c r="K190" i="9"/>
  <c r="Q189" i="9"/>
  <c r="V189" i="9"/>
  <c r="I189" i="9"/>
  <c r="N189" i="9"/>
  <c r="M189" i="9"/>
  <c r="T189" i="9"/>
  <c r="P189" i="9"/>
  <c r="O189" i="9"/>
  <c r="J189" i="9"/>
  <c r="L189" i="9"/>
  <c r="K189" i="9"/>
  <c r="Q188" i="9"/>
  <c r="V188" i="9"/>
  <c r="I188" i="9"/>
  <c r="N188" i="9"/>
  <c r="M188" i="9"/>
  <c r="T188" i="9"/>
  <c r="P188" i="9"/>
  <c r="O188" i="9"/>
  <c r="J188" i="9"/>
  <c r="L188" i="9"/>
  <c r="K188" i="9"/>
  <c r="Q187" i="9"/>
  <c r="V187" i="9"/>
  <c r="I187" i="9"/>
  <c r="N187" i="9"/>
  <c r="M187" i="9"/>
  <c r="T187" i="9"/>
  <c r="P187" i="9"/>
  <c r="O187" i="9"/>
  <c r="J187" i="9"/>
  <c r="L187" i="9"/>
  <c r="K187" i="9"/>
  <c r="Q186" i="9"/>
  <c r="V186" i="9"/>
  <c r="I186" i="9"/>
  <c r="N186" i="9"/>
  <c r="M186" i="9"/>
  <c r="T186" i="9"/>
  <c r="P186" i="9"/>
  <c r="O186" i="9"/>
  <c r="J186" i="9"/>
  <c r="L186" i="9"/>
  <c r="K186" i="9"/>
  <c r="Q185" i="9"/>
  <c r="V185" i="9"/>
  <c r="I185" i="9"/>
  <c r="N185" i="9"/>
  <c r="M185" i="9"/>
  <c r="T185" i="9"/>
  <c r="P185" i="9"/>
  <c r="O185" i="9"/>
  <c r="J185" i="9"/>
  <c r="L185" i="9"/>
  <c r="K185" i="9"/>
  <c r="Q184" i="9"/>
  <c r="V184" i="9"/>
  <c r="I184" i="9"/>
  <c r="N184" i="9"/>
  <c r="M184" i="9"/>
  <c r="T184" i="9"/>
  <c r="P184" i="9"/>
  <c r="O184" i="9"/>
  <c r="J184" i="9"/>
  <c r="L184" i="9"/>
  <c r="K184" i="9"/>
  <c r="Q183" i="9"/>
  <c r="V183" i="9"/>
  <c r="I183" i="9"/>
  <c r="N183" i="9"/>
  <c r="M183" i="9"/>
  <c r="T183" i="9"/>
  <c r="P183" i="9"/>
  <c r="O183" i="9"/>
  <c r="J183" i="9"/>
  <c r="L183" i="9"/>
  <c r="K183" i="9"/>
  <c r="Q182" i="9"/>
  <c r="V182" i="9"/>
  <c r="I182" i="9"/>
  <c r="N182" i="9"/>
  <c r="M182" i="9"/>
  <c r="T182" i="9"/>
  <c r="P182" i="9"/>
  <c r="O182" i="9"/>
  <c r="J182" i="9"/>
  <c r="L182" i="9"/>
  <c r="K182" i="9"/>
  <c r="Q181" i="9"/>
  <c r="V181" i="9"/>
  <c r="I181" i="9"/>
  <c r="N181" i="9"/>
  <c r="M181" i="9"/>
  <c r="T181" i="9"/>
  <c r="P181" i="9"/>
  <c r="O181" i="9"/>
  <c r="J181" i="9"/>
  <c r="L181" i="9"/>
  <c r="K181" i="9"/>
  <c r="Q180" i="9"/>
  <c r="V180" i="9"/>
  <c r="I180" i="9"/>
  <c r="N180" i="9"/>
  <c r="M180" i="9"/>
  <c r="T180" i="9"/>
  <c r="P180" i="9"/>
  <c r="O180" i="9"/>
  <c r="J180" i="9"/>
  <c r="L180" i="9"/>
  <c r="K180" i="9"/>
  <c r="Q179" i="9"/>
  <c r="V179" i="9"/>
  <c r="I179" i="9"/>
  <c r="N179" i="9"/>
  <c r="M179" i="9"/>
  <c r="T179" i="9"/>
  <c r="P179" i="9"/>
  <c r="O179" i="9"/>
  <c r="J179" i="9"/>
  <c r="L179" i="9"/>
  <c r="K179" i="9"/>
  <c r="Q178" i="9"/>
  <c r="V178" i="9"/>
  <c r="I178" i="9"/>
  <c r="N178" i="9"/>
  <c r="M178" i="9"/>
  <c r="T178" i="9"/>
  <c r="P178" i="9"/>
  <c r="O178" i="9"/>
  <c r="J178" i="9"/>
  <c r="L178" i="9"/>
  <c r="K178" i="9"/>
  <c r="Q177" i="9"/>
  <c r="V177" i="9"/>
  <c r="I177" i="9"/>
  <c r="N177" i="9"/>
  <c r="M177" i="9"/>
  <c r="T177" i="9"/>
  <c r="P177" i="9"/>
  <c r="O177" i="9"/>
  <c r="J177" i="9"/>
  <c r="L177" i="9"/>
  <c r="K177" i="9"/>
  <c r="Q176" i="9"/>
  <c r="V176" i="9"/>
  <c r="I176" i="9"/>
  <c r="N176" i="9"/>
  <c r="M176" i="9"/>
  <c r="T176" i="9"/>
  <c r="P176" i="9"/>
  <c r="O176" i="9"/>
  <c r="J176" i="9"/>
  <c r="L176" i="9"/>
  <c r="K176" i="9"/>
  <c r="Q175" i="9"/>
  <c r="V175" i="9"/>
  <c r="I175" i="9"/>
  <c r="N175" i="9"/>
  <c r="M175" i="9"/>
  <c r="T175" i="9"/>
  <c r="P175" i="9"/>
  <c r="O175" i="9"/>
  <c r="J175" i="9"/>
  <c r="L175" i="9"/>
  <c r="K175" i="9"/>
  <c r="Q174" i="9"/>
  <c r="V174" i="9"/>
  <c r="I174" i="9"/>
  <c r="N174" i="9"/>
  <c r="M174" i="9"/>
  <c r="T174" i="9"/>
  <c r="P174" i="9"/>
  <c r="O174" i="9"/>
  <c r="J174" i="9"/>
  <c r="L174" i="9"/>
  <c r="K174" i="9"/>
  <c r="Q173" i="9"/>
  <c r="V173" i="9"/>
  <c r="I173" i="9"/>
  <c r="N173" i="9"/>
  <c r="M173" i="9"/>
  <c r="T173" i="9"/>
  <c r="P173" i="9"/>
  <c r="O173" i="9"/>
  <c r="J173" i="9"/>
  <c r="L173" i="9"/>
  <c r="K173" i="9"/>
  <c r="Q172" i="9"/>
  <c r="V172" i="9"/>
  <c r="I172" i="9"/>
  <c r="N172" i="9"/>
  <c r="M172" i="9"/>
  <c r="T172" i="9"/>
  <c r="P172" i="9"/>
  <c r="O172" i="9"/>
  <c r="J172" i="9"/>
  <c r="L172" i="9"/>
  <c r="K172" i="9"/>
  <c r="Q171" i="9"/>
  <c r="V171" i="9"/>
  <c r="I171" i="9"/>
  <c r="N171" i="9"/>
  <c r="M171" i="9"/>
  <c r="T171" i="9"/>
  <c r="P171" i="9"/>
  <c r="O171" i="9"/>
  <c r="J171" i="9"/>
  <c r="L171" i="9"/>
  <c r="K171" i="9"/>
  <c r="Q170" i="9"/>
  <c r="V170" i="9"/>
  <c r="I170" i="9"/>
  <c r="N170" i="9"/>
  <c r="M170" i="9"/>
  <c r="T170" i="9"/>
  <c r="P170" i="9"/>
  <c r="O170" i="9"/>
  <c r="J170" i="9"/>
  <c r="L170" i="9"/>
  <c r="K170" i="9"/>
  <c r="Q169" i="9"/>
  <c r="V169" i="9"/>
  <c r="I169" i="9"/>
  <c r="N169" i="9"/>
  <c r="M169" i="9"/>
  <c r="T169" i="9"/>
  <c r="P169" i="9"/>
  <c r="O169" i="9"/>
  <c r="J169" i="9"/>
  <c r="L169" i="9"/>
  <c r="K169" i="9"/>
  <c r="Q168" i="9"/>
  <c r="V168" i="9"/>
  <c r="I168" i="9"/>
  <c r="N168" i="9"/>
  <c r="M168" i="9"/>
  <c r="T168" i="9"/>
  <c r="P168" i="9"/>
  <c r="O168" i="9"/>
  <c r="J168" i="9"/>
  <c r="L168" i="9"/>
  <c r="K168" i="9"/>
  <c r="Q167" i="9"/>
  <c r="V167" i="9"/>
  <c r="I167" i="9"/>
  <c r="N167" i="9"/>
  <c r="M167" i="9"/>
  <c r="T167" i="9"/>
  <c r="P167" i="9"/>
  <c r="O167" i="9"/>
  <c r="J167" i="9"/>
  <c r="L167" i="9"/>
  <c r="K167" i="9"/>
  <c r="Q166" i="9"/>
  <c r="V166" i="9"/>
  <c r="I166" i="9"/>
  <c r="N166" i="9"/>
  <c r="M166" i="9"/>
  <c r="T166" i="9"/>
  <c r="P166" i="9"/>
  <c r="O166" i="9"/>
  <c r="J166" i="9"/>
  <c r="L166" i="9"/>
  <c r="K166" i="9"/>
  <c r="Q165" i="9"/>
  <c r="V165" i="9"/>
  <c r="I165" i="9"/>
  <c r="N165" i="9"/>
  <c r="M165" i="9"/>
  <c r="T165" i="9"/>
  <c r="P165" i="9"/>
  <c r="O165" i="9"/>
  <c r="J165" i="9"/>
  <c r="L165" i="9"/>
  <c r="K165" i="9"/>
  <c r="Q164" i="9"/>
  <c r="V164" i="9"/>
  <c r="I164" i="9"/>
  <c r="N164" i="9"/>
  <c r="M164" i="9"/>
  <c r="T164" i="9"/>
  <c r="P164" i="9"/>
  <c r="O164" i="9"/>
  <c r="J164" i="9"/>
  <c r="L164" i="9"/>
  <c r="K164" i="9"/>
  <c r="Q163" i="9"/>
  <c r="V163" i="9"/>
  <c r="I163" i="9"/>
  <c r="N163" i="9"/>
  <c r="M163" i="9"/>
  <c r="T163" i="9"/>
  <c r="P163" i="9"/>
  <c r="O163" i="9"/>
  <c r="J163" i="9"/>
  <c r="L163" i="9"/>
  <c r="K163" i="9"/>
  <c r="Q162" i="9"/>
  <c r="V162" i="9"/>
  <c r="I162" i="9"/>
  <c r="N162" i="9"/>
  <c r="M162" i="9"/>
  <c r="T162" i="9"/>
  <c r="P162" i="9"/>
  <c r="O162" i="9"/>
  <c r="J162" i="9"/>
  <c r="L162" i="9"/>
  <c r="K162" i="9"/>
  <c r="Q161" i="9"/>
  <c r="V161" i="9"/>
  <c r="I161" i="9"/>
  <c r="N161" i="9"/>
  <c r="M161" i="9"/>
  <c r="T161" i="9"/>
  <c r="P161" i="9"/>
  <c r="O161" i="9"/>
  <c r="J161" i="9"/>
  <c r="L161" i="9"/>
  <c r="K161" i="9"/>
  <c r="Q160" i="9"/>
  <c r="V160" i="9"/>
  <c r="I160" i="9"/>
  <c r="N160" i="9"/>
  <c r="M160" i="9"/>
  <c r="T160" i="9"/>
  <c r="P160" i="9"/>
  <c r="O160" i="9"/>
  <c r="J160" i="9"/>
  <c r="L160" i="9"/>
  <c r="K160" i="9"/>
  <c r="Q159" i="9"/>
  <c r="V159" i="9"/>
  <c r="I159" i="9"/>
  <c r="N159" i="9"/>
  <c r="M159" i="9"/>
  <c r="T159" i="9"/>
  <c r="P159" i="9"/>
  <c r="O159" i="9"/>
  <c r="J159" i="9"/>
  <c r="L159" i="9"/>
  <c r="K159" i="9"/>
  <c r="Q158" i="9"/>
  <c r="V158" i="9"/>
  <c r="I158" i="9"/>
  <c r="N158" i="9"/>
  <c r="M158" i="9"/>
  <c r="T158" i="9"/>
  <c r="P158" i="9"/>
  <c r="O158" i="9"/>
  <c r="J158" i="9"/>
  <c r="L158" i="9"/>
  <c r="K158" i="9"/>
  <c r="Q157" i="9"/>
  <c r="V157" i="9"/>
  <c r="I157" i="9"/>
  <c r="N157" i="9"/>
  <c r="M157" i="9"/>
  <c r="T157" i="9"/>
  <c r="P157" i="9"/>
  <c r="O157" i="9"/>
  <c r="J157" i="9"/>
  <c r="L157" i="9"/>
  <c r="K157" i="9"/>
  <c r="Q156" i="9"/>
  <c r="V156" i="9"/>
  <c r="I156" i="9"/>
  <c r="N156" i="9"/>
  <c r="M156" i="9"/>
  <c r="T156" i="9"/>
  <c r="P156" i="9"/>
  <c r="O156" i="9"/>
  <c r="J156" i="9"/>
  <c r="L156" i="9"/>
  <c r="K156" i="9"/>
  <c r="Q155" i="9"/>
  <c r="V155" i="9"/>
  <c r="I155" i="9"/>
  <c r="N155" i="9"/>
  <c r="M155" i="9"/>
  <c r="T155" i="9"/>
  <c r="P155" i="9"/>
  <c r="O155" i="9"/>
  <c r="J155" i="9"/>
  <c r="L155" i="9"/>
  <c r="K155" i="9"/>
  <c r="Q154" i="9"/>
  <c r="V154" i="9"/>
  <c r="I154" i="9"/>
  <c r="N154" i="9"/>
  <c r="M154" i="9"/>
  <c r="T154" i="9"/>
  <c r="P154" i="9"/>
  <c r="O154" i="9"/>
  <c r="J154" i="9"/>
  <c r="L154" i="9"/>
  <c r="K154" i="9"/>
  <c r="Q153" i="9"/>
  <c r="V153" i="9"/>
  <c r="I153" i="9"/>
  <c r="N153" i="9"/>
  <c r="M153" i="9"/>
  <c r="T153" i="9"/>
  <c r="P153" i="9"/>
  <c r="O153" i="9"/>
  <c r="J153" i="9"/>
  <c r="L153" i="9"/>
  <c r="K153" i="9"/>
  <c r="Q152" i="9"/>
  <c r="V152" i="9"/>
  <c r="I152" i="9"/>
  <c r="N152" i="9"/>
  <c r="M152" i="9"/>
  <c r="T152" i="9"/>
  <c r="P152" i="9"/>
  <c r="O152" i="9"/>
  <c r="J152" i="9"/>
  <c r="L152" i="9"/>
  <c r="K152" i="9"/>
  <c r="Q151" i="9"/>
  <c r="V151" i="9"/>
  <c r="I151" i="9"/>
  <c r="N151" i="9"/>
  <c r="M151" i="9"/>
  <c r="T151" i="9"/>
  <c r="P151" i="9"/>
  <c r="O151" i="9"/>
  <c r="J151" i="9"/>
  <c r="L151" i="9"/>
  <c r="K151" i="9"/>
  <c r="Q150" i="9"/>
  <c r="V150" i="9"/>
  <c r="I150" i="9"/>
  <c r="N150" i="9"/>
  <c r="M150" i="9"/>
  <c r="T150" i="9"/>
  <c r="P150" i="9"/>
  <c r="O150" i="9"/>
  <c r="J150" i="9"/>
  <c r="L150" i="9"/>
  <c r="K150" i="9"/>
  <c r="Q149" i="9"/>
  <c r="V149" i="9"/>
  <c r="I149" i="9"/>
  <c r="N149" i="9"/>
  <c r="M149" i="9"/>
  <c r="T149" i="9"/>
  <c r="P149" i="9"/>
  <c r="O149" i="9"/>
  <c r="J149" i="9"/>
  <c r="L149" i="9"/>
  <c r="K149" i="9"/>
  <c r="Q148" i="9"/>
  <c r="V148" i="9"/>
  <c r="I148" i="9"/>
  <c r="N148" i="9"/>
  <c r="M148" i="9"/>
  <c r="T148" i="9"/>
  <c r="P148" i="9"/>
  <c r="O148" i="9"/>
  <c r="J148" i="9"/>
  <c r="L148" i="9"/>
  <c r="K148" i="9"/>
  <c r="Q147" i="9"/>
  <c r="V147" i="9"/>
  <c r="I147" i="9"/>
  <c r="N147" i="9"/>
  <c r="M147" i="9"/>
  <c r="T147" i="9"/>
  <c r="P147" i="9"/>
  <c r="O147" i="9"/>
  <c r="J147" i="9"/>
  <c r="L147" i="9"/>
  <c r="K147" i="9"/>
  <c r="Q146" i="9"/>
  <c r="V146" i="9"/>
  <c r="I146" i="9"/>
  <c r="N146" i="9"/>
  <c r="M146" i="9"/>
  <c r="T146" i="9"/>
  <c r="P146" i="9"/>
  <c r="O146" i="9"/>
  <c r="J146" i="9"/>
  <c r="L146" i="9"/>
  <c r="K146" i="9"/>
  <c r="Q145" i="9"/>
  <c r="V145" i="9"/>
  <c r="I145" i="9"/>
  <c r="N145" i="9"/>
  <c r="M145" i="9"/>
  <c r="T145" i="9"/>
  <c r="P145" i="9"/>
  <c r="O145" i="9"/>
  <c r="J145" i="9"/>
  <c r="L145" i="9"/>
  <c r="K145" i="9"/>
  <c r="Q144" i="9"/>
  <c r="V144" i="9"/>
  <c r="I144" i="9"/>
  <c r="N144" i="9"/>
  <c r="M144" i="9"/>
  <c r="T144" i="9"/>
  <c r="P144" i="9"/>
  <c r="O144" i="9"/>
  <c r="J144" i="9"/>
  <c r="L144" i="9"/>
  <c r="K144" i="9"/>
  <c r="Q143" i="9"/>
  <c r="V143" i="9"/>
  <c r="I143" i="9"/>
  <c r="N143" i="9"/>
  <c r="M143" i="9"/>
  <c r="T143" i="9"/>
  <c r="P143" i="9"/>
  <c r="O143" i="9"/>
  <c r="J143" i="9"/>
  <c r="L143" i="9"/>
  <c r="K143" i="9"/>
  <c r="Q142" i="9"/>
  <c r="V142" i="9"/>
  <c r="I142" i="9"/>
  <c r="N142" i="9"/>
  <c r="M142" i="9"/>
  <c r="T142" i="9"/>
  <c r="P142" i="9"/>
  <c r="O142" i="9"/>
  <c r="J142" i="9"/>
  <c r="L142" i="9"/>
  <c r="K142" i="9"/>
  <c r="Q141" i="9"/>
  <c r="V141" i="9"/>
  <c r="I141" i="9"/>
  <c r="N141" i="9"/>
  <c r="M141" i="9"/>
  <c r="T141" i="9"/>
  <c r="P141" i="9"/>
  <c r="O141" i="9"/>
  <c r="J141" i="9"/>
  <c r="L141" i="9"/>
  <c r="K141" i="9"/>
  <c r="Q140" i="9"/>
  <c r="V140" i="9"/>
  <c r="I140" i="9"/>
  <c r="N140" i="9"/>
  <c r="M140" i="9"/>
  <c r="T140" i="9"/>
  <c r="P140" i="9"/>
  <c r="O140" i="9"/>
  <c r="J140" i="9"/>
  <c r="L140" i="9"/>
  <c r="K140" i="9"/>
  <c r="Q139" i="9"/>
  <c r="V139" i="9"/>
  <c r="I139" i="9"/>
  <c r="N139" i="9"/>
  <c r="M139" i="9"/>
  <c r="T139" i="9"/>
  <c r="P139" i="9"/>
  <c r="O139" i="9"/>
  <c r="J139" i="9"/>
  <c r="L139" i="9"/>
  <c r="K139" i="9"/>
  <c r="Q138" i="9"/>
  <c r="V138" i="9"/>
  <c r="I138" i="9"/>
  <c r="N138" i="9"/>
  <c r="M138" i="9"/>
  <c r="T138" i="9"/>
  <c r="P138" i="9"/>
  <c r="O138" i="9"/>
  <c r="J138" i="9"/>
  <c r="L138" i="9"/>
  <c r="K138" i="9"/>
  <c r="Q137" i="9"/>
  <c r="V137" i="9"/>
  <c r="I137" i="9"/>
  <c r="N137" i="9"/>
  <c r="M137" i="9"/>
  <c r="T137" i="9"/>
  <c r="P137" i="9"/>
  <c r="O137" i="9"/>
  <c r="J137" i="9"/>
  <c r="L137" i="9"/>
  <c r="K137" i="9"/>
  <c r="Q136" i="9"/>
  <c r="V136" i="9"/>
  <c r="I136" i="9"/>
  <c r="N136" i="9"/>
  <c r="M136" i="9"/>
  <c r="T136" i="9"/>
  <c r="P136" i="9"/>
  <c r="O136" i="9"/>
  <c r="J136" i="9"/>
  <c r="L136" i="9"/>
  <c r="K136" i="9"/>
  <c r="Q135" i="9"/>
  <c r="V135" i="9"/>
  <c r="I135" i="9"/>
  <c r="N135" i="9"/>
  <c r="M135" i="9"/>
  <c r="T135" i="9"/>
  <c r="P135" i="9"/>
  <c r="O135" i="9"/>
  <c r="J135" i="9"/>
  <c r="L135" i="9"/>
  <c r="K135" i="9"/>
  <c r="Q134" i="9"/>
  <c r="V134" i="9"/>
  <c r="I134" i="9"/>
  <c r="N134" i="9"/>
  <c r="M134" i="9"/>
  <c r="T134" i="9"/>
  <c r="P134" i="9"/>
  <c r="O134" i="9"/>
  <c r="J134" i="9"/>
  <c r="L134" i="9"/>
  <c r="K134" i="9"/>
  <c r="Q133" i="9"/>
  <c r="V133" i="9"/>
  <c r="I133" i="9"/>
  <c r="N133" i="9"/>
  <c r="M133" i="9"/>
  <c r="T133" i="9"/>
  <c r="P133" i="9"/>
  <c r="O133" i="9"/>
  <c r="J133" i="9"/>
  <c r="L133" i="9"/>
  <c r="K133" i="9"/>
  <c r="Q132" i="9"/>
  <c r="V132" i="9"/>
  <c r="I132" i="9"/>
  <c r="N132" i="9"/>
  <c r="M132" i="9"/>
  <c r="T132" i="9"/>
  <c r="P132" i="9"/>
  <c r="O132" i="9"/>
  <c r="J132" i="9"/>
  <c r="L132" i="9"/>
  <c r="K132" i="9"/>
  <c r="Q131" i="9"/>
  <c r="V131" i="9"/>
  <c r="I131" i="9"/>
  <c r="N131" i="9"/>
  <c r="M131" i="9"/>
  <c r="T131" i="9"/>
  <c r="P131" i="9"/>
  <c r="O131" i="9"/>
  <c r="J131" i="9"/>
  <c r="L131" i="9"/>
  <c r="K131" i="9"/>
  <c r="Q130" i="9"/>
  <c r="V130" i="9"/>
  <c r="I130" i="9"/>
  <c r="N130" i="9"/>
  <c r="M130" i="9"/>
  <c r="T130" i="9"/>
  <c r="P130" i="9"/>
  <c r="O130" i="9"/>
  <c r="J130" i="9"/>
  <c r="L130" i="9"/>
  <c r="K130" i="9"/>
  <c r="Q129" i="9"/>
  <c r="V129" i="9"/>
  <c r="I129" i="9"/>
  <c r="N129" i="9"/>
  <c r="M129" i="9"/>
  <c r="T129" i="9"/>
  <c r="P129" i="9"/>
  <c r="O129" i="9"/>
  <c r="J129" i="9"/>
  <c r="L129" i="9"/>
  <c r="K129" i="9"/>
  <c r="Q128" i="9"/>
  <c r="V128" i="9"/>
  <c r="I128" i="9"/>
  <c r="N128" i="9"/>
  <c r="M128" i="9"/>
  <c r="T128" i="9"/>
  <c r="P128" i="9"/>
  <c r="O128" i="9"/>
  <c r="J128" i="9"/>
  <c r="L128" i="9"/>
  <c r="K128" i="9"/>
  <c r="Q127" i="9"/>
  <c r="V127" i="9"/>
  <c r="I127" i="9"/>
  <c r="N127" i="9"/>
  <c r="M127" i="9"/>
  <c r="T127" i="9"/>
  <c r="P127" i="9"/>
  <c r="O127" i="9"/>
  <c r="J127" i="9"/>
  <c r="L127" i="9"/>
  <c r="K127" i="9"/>
  <c r="Q126" i="9"/>
  <c r="V126" i="9"/>
  <c r="I126" i="9"/>
  <c r="N126" i="9"/>
  <c r="M126" i="9"/>
  <c r="T126" i="9"/>
  <c r="P126" i="9"/>
  <c r="O126" i="9"/>
  <c r="J126" i="9"/>
  <c r="L126" i="9"/>
  <c r="K126" i="9"/>
  <c r="Q125" i="9"/>
  <c r="V125" i="9"/>
  <c r="I125" i="9"/>
  <c r="N125" i="9"/>
  <c r="M125" i="9"/>
  <c r="T125" i="9"/>
  <c r="P125" i="9"/>
  <c r="O125" i="9"/>
  <c r="J125" i="9"/>
  <c r="L125" i="9"/>
  <c r="K125" i="9"/>
  <c r="Q124" i="9"/>
  <c r="V124" i="9"/>
  <c r="I124" i="9"/>
  <c r="N124" i="9"/>
  <c r="M124" i="9"/>
  <c r="T124" i="9"/>
  <c r="P124" i="9"/>
  <c r="O124" i="9"/>
  <c r="J124" i="9"/>
  <c r="L124" i="9"/>
  <c r="K124" i="9"/>
  <c r="Q123" i="9"/>
  <c r="V123" i="9"/>
  <c r="I123" i="9"/>
  <c r="N123" i="9"/>
  <c r="M123" i="9"/>
  <c r="T123" i="9"/>
  <c r="P123" i="9"/>
  <c r="O123" i="9"/>
  <c r="J123" i="9"/>
  <c r="L123" i="9"/>
  <c r="K123" i="9"/>
  <c r="Q122" i="9"/>
  <c r="V122" i="9"/>
  <c r="I122" i="9"/>
  <c r="N122" i="9"/>
  <c r="M122" i="9"/>
  <c r="T122" i="9"/>
  <c r="P122" i="9"/>
  <c r="O122" i="9"/>
  <c r="J122" i="9"/>
  <c r="L122" i="9"/>
  <c r="K122" i="9"/>
  <c r="Q121" i="9"/>
  <c r="V121" i="9"/>
  <c r="I121" i="9"/>
  <c r="N121" i="9"/>
  <c r="M121" i="9"/>
  <c r="T121" i="9"/>
  <c r="P121" i="9"/>
  <c r="O121" i="9"/>
  <c r="J121" i="9"/>
  <c r="L121" i="9"/>
  <c r="K121" i="9"/>
  <c r="Q120" i="9"/>
  <c r="V120" i="9"/>
  <c r="I120" i="9"/>
  <c r="N120" i="9"/>
  <c r="M120" i="9"/>
  <c r="T120" i="9"/>
  <c r="P120" i="9"/>
  <c r="O120" i="9"/>
  <c r="J120" i="9"/>
  <c r="L120" i="9"/>
  <c r="K120" i="9"/>
  <c r="Q119" i="9"/>
  <c r="V119" i="9"/>
  <c r="I119" i="9"/>
  <c r="N119" i="9"/>
  <c r="M119" i="9"/>
  <c r="T119" i="9"/>
  <c r="P119" i="9"/>
  <c r="O119" i="9"/>
  <c r="J119" i="9"/>
  <c r="L119" i="9"/>
  <c r="K119" i="9"/>
  <c r="Q118" i="9"/>
  <c r="V118" i="9"/>
  <c r="I118" i="9"/>
  <c r="N118" i="9"/>
  <c r="M118" i="9"/>
  <c r="T118" i="9"/>
  <c r="P118" i="9"/>
  <c r="O118" i="9"/>
  <c r="J118" i="9"/>
  <c r="L118" i="9"/>
  <c r="K118" i="9"/>
  <c r="Q117" i="9"/>
  <c r="V117" i="9"/>
  <c r="I117" i="9"/>
  <c r="N117" i="9"/>
  <c r="M117" i="9"/>
  <c r="T117" i="9"/>
  <c r="P117" i="9"/>
  <c r="O117" i="9"/>
  <c r="J117" i="9"/>
  <c r="L117" i="9"/>
  <c r="K117" i="9"/>
  <c r="Q116" i="9"/>
  <c r="V116" i="9"/>
  <c r="I116" i="9"/>
  <c r="N116" i="9"/>
  <c r="M116" i="9"/>
  <c r="T116" i="9"/>
  <c r="P116" i="9"/>
  <c r="O116" i="9"/>
  <c r="J116" i="9"/>
  <c r="L116" i="9"/>
  <c r="K116" i="9"/>
  <c r="Q115" i="9"/>
  <c r="V115" i="9"/>
  <c r="I115" i="9"/>
  <c r="N115" i="9"/>
  <c r="M115" i="9"/>
  <c r="T115" i="9"/>
  <c r="P115" i="9"/>
  <c r="O115" i="9"/>
  <c r="J115" i="9"/>
  <c r="L115" i="9"/>
  <c r="K115" i="9"/>
  <c r="Q114" i="9"/>
  <c r="V114" i="9"/>
  <c r="I114" i="9"/>
  <c r="N114" i="9"/>
  <c r="M114" i="9"/>
  <c r="T114" i="9"/>
  <c r="P114" i="9"/>
  <c r="O114" i="9"/>
  <c r="J114" i="9"/>
  <c r="L114" i="9"/>
  <c r="K114" i="9"/>
  <c r="Q113" i="9"/>
  <c r="V113" i="9"/>
  <c r="I113" i="9"/>
  <c r="N113" i="9"/>
  <c r="M113" i="9"/>
  <c r="T113" i="9"/>
  <c r="P113" i="9"/>
  <c r="O113" i="9"/>
  <c r="J113" i="9"/>
  <c r="L113" i="9"/>
  <c r="K113" i="9"/>
  <c r="Q112" i="9"/>
  <c r="V112" i="9"/>
  <c r="I112" i="9"/>
  <c r="N112" i="9"/>
  <c r="M112" i="9"/>
  <c r="T112" i="9"/>
  <c r="P112" i="9"/>
  <c r="O112" i="9"/>
  <c r="J112" i="9"/>
  <c r="L112" i="9"/>
  <c r="K112" i="9"/>
  <c r="Q111" i="9"/>
  <c r="V111" i="9"/>
  <c r="I111" i="9"/>
  <c r="N111" i="9"/>
  <c r="M111" i="9"/>
  <c r="T111" i="9"/>
  <c r="P111" i="9"/>
  <c r="O111" i="9"/>
  <c r="J111" i="9"/>
  <c r="L111" i="9"/>
  <c r="K111" i="9"/>
  <c r="Q110" i="9"/>
  <c r="V110" i="9"/>
  <c r="I110" i="9"/>
  <c r="N110" i="9"/>
  <c r="M110" i="9"/>
  <c r="T110" i="9"/>
  <c r="P110" i="9"/>
  <c r="O110" i="9"/>
  <c r="J110" i="9"/>
  <c r="L110" i="9"/>
  <c r="K110" i="9"/>
  <c r="Q109" i="9"/>
  <c r="V109" i="9"/>
  <c r="I109" i="9"/>
  <c r="N109" i="9"/>
  <c r="M109" i="9"/>
  <c r="T109" i="9"/>
  <c r="P109" i="9"/>
  <c r="O109" i="9"/>
  <c r="J109" i="9"/>
  <c r="L109" i="9"/>
  <c r="K109" i="9"/>
  <c r="Q108" i="9"/>
  <c r="V108" i="9"/>
  <c r="I108" i="9"/>
  <c r="N108" i="9"/>
  <c r="M108" i="9"/>
  <c r="T108" i="9"/>
  <c r="P108" i="9"/>
  <c r="O108" i="9"/>
  <c r="J108" i="9"/>
  <c r="L108" i="9"/>
  <c r="K108" i="9"/>
  <c r="Q107" i="9"/>
  <c r="V107" i="9"/>
  <c r="I107" i="9"/>
  <c r="N107" i="9"/>
  <c r="M107" i="9"/>
  <c r="T107" i="9"/>
  <c r="P107" i="9"/>
  <c r="O107" i="9"/>
  <c r="J107" i="9"/>
  <c r="L107" i="9"/>
  <c r="K107" i="9"/>
  <c r="Q106" i="9"/>
  <c r="V106" i="9"/>
  <c r="I106" i="9"/>
  <c r="N106" i="9"/>
  <c r="M106" i="9"/>
  <c r="T106" i="9"/>
  <c r="P106" i="9"/>
  <c r="O106" i="9"/>
  <c r="J106" i="9"/>
  <c r="L106" i="9"/>
  <c r="K106" i="9"/>
  <c r="Q105" i="9"/>
  <c r="V105" i="9"/>
  <c r="I105" i="9"/>
  <c r="N105" i="9"/>
  <c r="M105" i="9"/>
  <c r="T105" i="9"/>
  <c r="P105" i="9"/>
  <c r="O105" i="9"/>
  <c r="J105" i="9"/>
  <c r="L105" i="9"/>
  <c r="K105" i="9"/>
  <c r="Q104" i="9"/>
  <c r="V104" i="9"/>
  <c r="I104" i="9"/>
  <c r="N104" i="9"/>
  <c r="M104" i="9"/>
  <c r="T104" i="9"/>
  <c r="P104" i="9"/>
  <c r="O104" i="9"/>
  <c r="J104" i="9"/>
  <c r="L104" i="9"/>
  <c r="K104" i="9"/>
  <c r="Q103" i="9"/>
  <c r="V103" i="9"/>
  <c r="I103" i="9"/>
  <c r="N103" i="9"/>
  <c r="M103" i="9"/>
  <c r="T103" i="9"/>
  <c r="P103" i="9"/>
  <c r="O103" i="9"/>
  <c r="J103" i="9"/>
  <c r="L103" i="9"/>
  <c r="K103" i="9"/>
  <c r="Q102" i="9"/>
  <c r="V102" i="9"/>
  <c r="I102" i="9"/>
  <c r="N102" i="9"/>
  <c r="M102" i="9"/>
  <c r="T102" i="9"/>
  <c r="P102" i="9"/>
  <c r="O102" i="9"/>
  <c r="J102" i="9"/>
  <c r="L102" i="9"/>
  <c r="K102" i="9"/>
  <c r="Q101" i="9"/>
  <c r="V101" i="9"/>
  <c r="I101" i="9"/>
  <c r="N101" i="9"/>
  <c r="M101" i="9"/>
  <c r="T101" i="9"/>
  <c r="P101" i="9"/>
  <c r="O101" i="9"/>
  <c r="J101" i="9"/>
  <c r="L101" i="9"/>
  <c r="K101" i="9"/>
  <c r="Q100" i="9"/>
  <c r="V100" i="9"/>
  <c r="I100" i="9"/>
  <c r="N100" i="9"/>
  <c r="M100" i="9"/>
  <c r="T100" i="9"/>
  <c r="P100" i="9"/>
  <c r="O100" i="9"/>
  <c r="J100" i="9"/>
  <c r="L100" i="9"/>
  <c r="K100" i="9"/>
  <c r="Q99" i="9"/>
  <c r="V99" i="9"/>
  <c r="I99" i="9"/>
  <c r="N99" i="9"/>
  <c r="M99" i="9"/>
  <c r="T99" i="9"/>
  <c r="P99" i="9"/>
  <c r="O99" i="9"/>
  <c r="J99" i="9"/>
  <c r="L99" i="9"/>
  <c r="K99" i="9"/>
  <c r="Q98" i="9"/>
  <c r="V98" i="9"/>
  <c r="I98" i="9"/>
  <c r="N98" i="9"/>
  <c r="M98" i="9"/>
  <c r="T98" i="9"/>
  <c r="P98" i="9"/>
  <c r="O98" i="9"/>
  <c r="J98" i="9"/>
  <c r="L98" i="9"/>
  <c r="K98" i="9"/>
  <c r="Q97" i="9"/>
  <c r="V97" i="9"/>
  <c r="I97" i="9"/>
  <c r="N97" i="9"/>
  <c r="M97" i="9"/>
  <c r="T97" i="9"/>
  <c r="P97" i="9"/>
  <c r="O97" i="9"/>
  <c r="J97" i="9"/>
  <c r="L97" i="9"/>
  <c r="K97" i="9"/>
  <c r="Q96" i="9"/>
  <c r="V96" i="9"/>
  <c r="I96" i="9"/>
  <c r="N96" i="9"/>
  <c r="M96" i="9"/>
  <c r="T96" i="9"/>
  <c r="P96" i="9"/>
  <c r="O96" i="9"/>
  <c r="J96" i="9"/>
  <c r="L96" i="9"/>
  <c r="K96" i="9"/>
  <c r="Q95" i="9"/>
  <c r="V95" i="9"/>
  <c r="I95" i="9"/>
  <c r="N95" i="9"/>
  <c r="M95" i="9"/>
  <c r="T95" i="9"/>
  <c r="P95" i="9"/>
  <c r="O95" i="9"/>
  <c r="J95" i="9"/>
  <c r="L95" i="9"/>
  <c r="K95" i="9"/>
  <c r="Q94" i="9"/>
  <c r="V94" i="9"/>
  <c r="I94" i="9"/>
  <c r="N94" i="9"/>
  <c r="M94" i="9"/>
  <c r="T94" i="9"/>
  <c r="P94" i="9"/>
  <c r="O94" i="9"/>
  <c r="J94" i="9"/>
  <c r="L94" i="9"/>
  <c r="K94" i="9"/>
  <c r="Q93" i="9"/>
  <c r="V93" i="9"/>
  <c r="I93" i="9"/>
  <c r="N93" i="9"/>
  <c r="M93" i="9"/>
  <c r="T93" i="9"/>
  <c r="P93" i="9"/>
  <c r="O93" i="9"/>
  <c r="J93" i="9"/>
  <c r="L93" i="9"/>
  <c r="K93" i="9"/>
  <c r="Q92" i="9"/>
  <c r="V92" i="9"/>
  <c r="I92" i="9"/>
  <c r="N92" i="9"/>
  <c r="M92" i="9"/>
  <c r="T92" i="9"/>
  <c r="P92" i="9"/>
  <c r="O92" i="9"/>
  <c r="J92" i="9"/>
  <c r="L92" i="9"/>
  <c r="K92" i="9"/>
  <c r="Q91" i="9"/>
  <c r="V91" i="9"/>
  <c r="I91" i="9"/>
  <c r="N91" i="9"/>
  <c r="M91" i="9"/>
  <c r="T91" i="9"/>
  <c r="P91" i="9"/>
  <c r="O91" i="9"/>
  <c r="J91" i="9"/>
  <c r="L91" i="9"/>
  <c r="K91" i="9"/>
  <c r="Q90" i="9"/>
  <c r="V90" i="9"/>
  <c r="I90" i="9"/>
  <c r="N90" i="9"/>
  <c r="M90" i="9"/>
  <c r="T90" i="9"/>
  <c r="P90" i="9"/>
  <c r="O90" i="9"/>
  <c r="J90" i="9"/>
  <c r="L90" i="9"/>
  <c r="K90" i="9"/>
  <c r="Q89" i="9"/>
  <c r="V89" i="9"/>
  <c r="I89" i="9"/>
  <c r="N89" i="9"/>
  <c r="M89" i="9"/>
  <c r="T89" i="9"/>
  <c r="P89" i="9"/>
  <c r="O89" i="9"/>
  <c r="J89" i="9"/>
  <c r="L89" i="9"/>
  <c r="K89" i="9"/>
  <c r="Q88" i="9"/>
  <c r="V88" i="9"/>
  <c r="I88" i="9"/>
  <c r="N88" i="9"/>
  <c r="M88" i="9"/>
  <c r="T88" i="9"/>
  <c r="P88" i="9"/>
  <c r="O88" i="9"/>
  <c r="J88" i="9"/>
  <c r="L88" i="9"/>
  <c r="K88" i="9"/>
  <c r="Q87" i="9"/>
  <c r="V87" i="9"/>
  <c r="I87" i="9"/>
  <c r="N87" i="9"/>
  <c r="M87" i="9"/>
  <c r="T87" i="9"/>
  <c r="P87" i="9"/>
  <c r="O87" i="9"/>
  <c r="J87" i="9"/>
  <c r="L87" i="9"/>
  <c r="K87" i="9"/>
  <c r="Q86" i="9"/>
  <c r="V86" i="9"/>
  <c r="I86" i="9"/>
  <c r="N86" i="9"/>
  <c r="M86" i="9"/>
  <c r="T86" i="9"/>
  <c r="P86" i="9"/>
  <c r="O86" i="9"/>
  <c r="J86" i="9"/>
  <c r="L86" i="9"/>
  <c r="K86" i="9"/>
  <c r="Q85" i="9"/>
  <c r="V85" i="9"/>
  <c r="I85" i="9"/>
  <c r="N85" i="9"/>
  <c r="M85" i="9"/>
  <c r="T85" i="9"/>
  <c r="P85" i="9"/>
  <c r="O85" i="9"/>
  <c r="J85" i="9"/>
  <c r="L85" i="9"/>
  <c r="K85" i="9"/>
  <c r="Q84" i="9"/>
  <c r="V84" i="9"/>
  <c r="I84" i="9"/>
  <c r="N84" i="9"/>
  <c r="M84" i="9"/>
  <c r="T84" i="9"/>
  <c r="P84" i="9"/>
  <c r="O84" i="9"/>
  <c r="J84" i="9"/>
  <c r="L84" i="9"/>
  <c r="K84" i="9"/>
  <c r="Q83" i="9"/>
  <c r="V83" i="9"/>
  <c r="I83" i="9"/>
  <c r="N83" i="9"/>
  <c r="M83" i="9"/>
  <c r="T83" i="9"/>
  <c r="P83" i="9"/>
  <c r="O83" i="9"/>
  <c r="J83" i="9"/>
  <c r="L83" i="9"/>
  <c r="K83" i="9"/>
  <c r="Q82" i="9"/>
  <c r="V82" i="9"/>
  <c r="I82" i="9"/>
  <c r="N82" i="9"/>
  <c r="M82" i="9"/>
  <c r="T82" i="9"/>
  <c r="P82" i="9"/>
  <c r="O82" i="9"/>
  <c r="J82" i="9"/>
  <c r="L82" i="9"/>
  <c r="K82" i="9"/>
  <c r="Q81" i="9"/>
  <c r="V81" i="9"/>
  <c r="I81" i="9"/>
  <c r="N81" i="9"/>
  <c r="M81" i="9"/>
  <c r="T81" i="9"/>
  <c r="P81" i="9"/>
  <c r="O81" i="9"/>
  <c r="J81" i="9"/>
  <c r="L81" i="9"/>
  <c r="K81" i="9"/>
  <c r="Q80" i="9"/>
  <c r="V80" i="9"/>
  <c r="I80" i="9"/>
  <c r="N80" i="9"/>
  <c r="M80" i="9"/>
  <c r="T80" i="9"/>
  <c r="P80" i="9"/>
  <c r="O80" i="9"/>
  <c r="J80" i="9"/>
  <c r="L80" i="9"/>
  <c r="K80" i="9"/>
  <c r="Q79" i="9"/>
  <c r="V79" i="9"/>
  <c r="I79" i="9"/>
  <c r="N79" i="9"/>
  <c r="M79" i="9"/>
  <c r="T79" i="9"/>
  <c r="P79" i="9"/>
  <c r="O79" i="9"/>
  <c r="J79" i="9"/>
  <c r="L79" i="9"/>
  <c r="K79" i="9"/>
  <c r="Q78" i="9"/>
  <c r="V78" i="9"/>
  <c r="I78" i="9"/>
  <c r="N78" i="9"/>
  <c r="M78" i="9"/>
  <c r="T78" i="9"/>
  <c r="P78" i="9"/>
  <c r="O78" i="9"/>
  <c r="J78" i="9"/>
  <c r="L78" i="9"/>
  <c r="K78" i="9"/>
  <c r="Q77" i="9"/>
  <c r="V77" i="9"/>
  <c r="I77" i="9"/>
  <c r="N77" i="9"/>
  <c r="M77" i="9"/>
  <c r="T77" i="9"/>
  <c r="P77" i="9"/>
  <c r="O77" i="9"/>
  <c r="J77" i="9"/>
  <c r="L77" i="9"/>
  <c r="K77" i="9"/>
  <c r="Q76" i="9"/>
  <c r="V76" i="9"/>
  <c r="I76" i="9"/>
  <c r="N76" i="9"/>
  <c r="M76" i="9"/>
  <c r="T76" i="9"/>
  <c r="P76" i="9"/>
  <c r="O76" i="9"/>
  <c r="J76" i="9"/>
  <c r="L76" i="9"/>
  <c r="K76" i="9"/>
  <c r="Q75" i="9"/>
  <c r="V75" i="9"/>
  <c r="I75" i="9"/>
  <c r="N75" i="9"/>
  <c r="M75" i="9"/>
  <c r="T75" i="9"/>
  <c r="P75" i="9"/>
  <c r="O75" i="9"/>
  <c r="J75" i="9"/>
  <c r="L75" i="9"/>
  <c r="K75" i="9"/>
  <c r="Q74" i="9"/>
  <c r="V74" i="9"/>
  <c r="I74" i="9"/>
  <c r="N74" i="9"/>
  <c r="M74" i="9"/>
  <c r="T74" i="9"/>
  <c r="P74" i="9"/>
  <c r="O74" i="9"/>
  <c r="J74" i="9"/>
  <c r="L74" i="9"/>
  <c r="K74" i="9"/>
  <c r="Q73" i="9"/>
  <c r="V73" i="9"/>
  <c r="I73" i="9"/>
  <c r="N73" i="9"/>
  <c r="M73" i="9"/>
  <c r="T73" i="9"/>
  <c r="P73" i="9"/>
  <c r="O73" i="9"/>
  <c r="J73" i="9"/>
  <c r="L73" i="9"/>
  <c r="K73" i="9"/>
  <c r="Q72" i="9"/>
  <c r="V72" i="9"/>
  <c r="I72" i="9"/>
  <c r="N72" i="9"/>
  <c r="M72" i="9"/>
  <c r="T72" i="9"/>
  <c r="P72" i="9"/>
  <c r="O72" i="9"/>
  <c r="J72" i="9"/>
  <c r="L72" i="9"/>
  <c r="K72" i="9"/>
  <c r="Q71" i="9"/>
  <c r="V71" i="9"/>
  <c r="I71" i="9"/>
  <c r="N71" i="9"/>
  <c r="M71" i="9"/>
  <c r="T71" i="9"/>
  <c r="P71" i="9"/>
  <c r="O71" i="9"/>
  <c r="J71" i="9"/>
  <c r="L71" i="9"/>
  <c r="K71" i="9"/>
  <c r="Q70" i="9"/>
  <c r="V70" i="9"/>
  <c r="I70" i="9"/>
  <c r="N70" i="9"/>
  <c r="M70" i="9"/>
  <c r="T70" i="9"/>
  <c r="P70" i="9"/>
  <c r="O70" i="9"/>
  <c r="J70" i="9"/>
  <c r="L70" i="9"/>
  <c r="K70" i="9"/>
  <c r="Q69" i="9"/>
  <c r="V69" i="9"/>
  <c r="I69" i="9"/>
  <c r="N69" i="9"/>
  <c r="M69" i="9"/>
  <c r="T69" i="9"/>
  <c r="P69" i="9"/>
  <c r="O69" i="9"/>
  <c r="J69" i="9"/>
  <c r="L69" i="9"/>
  <c r="K69" i="9"/>
  <c r="Q68" i="9"/>
  <c r="V68" i="9"/>
  <c r="I68" i="9"/>
  <c r="N68" i="9"/>
  <c r="M68" i="9"/>
  <c r="T68" i="9"/>
  <c r="P68" i="9"/>
  <c r="O68" i="9"/>
  <c r="J68" i="9"/>
  <c r="L68" i="9"/>
  <c r="K68" i="9"/>
  <c r="Q67" i="9"/>
  <c r="V67" i="9"/>
  <c r="I67" i="9"/>
  <c r="N67" i="9"/>
  <c r="M67" i="9"/>
  <c r="T67" i="9"/>
  <c r="P67" i="9"/>
  <c r="O67" i="9"/>
  <c r="J67" i="9"/>
  <c r="L67" i="9"/>
  <c r="K67" i="9"/>
  <c r="Q66" i="9"/>
  <c r="V66" i="9"/>
  <c r="I66" i="9"/>
  <c r="N66" i="9"/>
  <c r="M66" i="9"/>
  <c r="T66" i="9"/>
  <c r="P66" i="9"/>
  <c r="O66" i="9"/>
  <c r="J66" i="9"/>
  <c r="L66" i="9"/>
  <c r="K66" i="9"/>
  <c r="Q65" i="9"/>
  <c r="V65" i="9"/>
  <c r="I65" i="9"/>
  <c r="N65" i="9"/>
  <c r="M65" i="9"/>
  <c r="T65" i="9"/>
  <c r="P65" i="9"/>
  <c r="O65" i="9"/>
  <c r="J65" i="9"/>
  <c r="L65" i="9"/>
  <c r="K65" i="9"/>
  <c r="Q64" i="9"/>
  <c r="V64" i="9"/>
  <c r="I64" i="9"/>
  <c r="N64" i="9"/>
  <c r="M64" i="9"/>
  <c r="T64" i="9"/>
  <c r="P64" i="9"/>
  <c r="O64" i="9"/>
  <c r="J64" i="9"/>
  <c r="L64" i="9"/>
  <c r="K64" i="9"/>
  <c r="Q63" i="9"/>
  <c r="V63" i="9"/>
  <c r="I63" i="9"/>
  <c r="N63" i="9"/>
  <c r="M63" i="9"/>
  <c r="T63" i="9"/>
  <c r="P63" i="9"/>
  <c r="O63" i="9"/>
  <c r="J63" i="9"/>
  <c r="L63" i="9"/>
  <c r="K63" i="9"/>
  <c r="Q62" i="9"/>
  <c r="V62" i="9"/>
  <c r="I62" i="9"/>
  <c r="N62" i="9"/>
  <c r="M62" i="9"/>
  <c r="T62" i="9"/>
  <c r="P62" i="9"/>
  <c r="O62" i="9"/>
  <c r="J62" i="9"/>
  <c r="L62" i="9"/>
  <c r="K62" i="9"/>
  <c r="Q61" i="9"/>
  <c r="V61" i="9"/>
  <c r="I61" i="9"/>
  <c r="N61" i="9"/>
  <c r="M61" i="9"/>
  <c r="T61" i="9"/>
  <c r="P61" i="9"/>
  <c r="O61" i="9"/>
  <c r="J61" i="9"/>
  <c r="L61" i="9"/>
  <c r="K61" i="9"/>
  <c r="Q60" i="9"/>
  <c r="V60" i="9"/>
  <c r="I60" i="9"/>
  <c r="N60" i="9"/>
  <c r="M60" i="9"/>
  <c r="T60" i="9"/>
  <c r="P60" i="9"/>
  <c r="O60" i="9"/>
  <c r="J60" i="9"/>
  <c r="L60" i="9"/>
  <c r="K60" i="9"/>
  <c r="Q59" i="9"/>
  <c r="V59" i="9"/>
  <c r="I59" i="9"/>
  <c r="N59" i="9"/>
  <c r="M59" i="9"/>
  <c r="T59" i="9"/>
  <c r="P59" i="9"/>
  <c r="O59" i="9"/>
  <c r="J59" i="9"/>
  <c r="L59" i="9"/>
  <c r="K59" i="9"/>
  <c r="Q58" i="9"/>
  <c r="V58" i="9"/>
  <c r="I58" i="9"/>
  <c r="N58" i="9"/>
  <c r="M58" i="9"/>
  <c r="T58" i="9"/>
  <c r="P58" i="9"/>
  <c r="O58" i="9"/>
  <c r="J58" i="9"/>
  <c r="L58" i="9"/>
  <c r="K58" i="9"/>
  <c r="Q57" i="9"/>
  <c r="V57" i="9"/>
  <c r="I57" i="9"/>
  <c r="N57" i="9"/>
  <c r="M57" i="9"/>
  <c r="T57" i="9"/>
  <c r="P57" i="9"/>
  <c r="O57" i="9"/>
  <c r="J57" i="9"/>
  <c r="L57" i="9"/>
  <c r="K57" i="9"/>
  <c r="Q56" i="9"/>
  <c r="V56" i="9"/>
  <c r="I56" i="9"/>
  <c r="N56" i="9"/>
  <c r="M56" i="9"/>
  <c r="T56" i="9"/>
  <c r="P56" i="9"/>
  <c r="O56" i="9"/>
  <c r="J56" i="9"/>
  <c r="L56" i="9"/>
  <c r="K56" i="9"/>
  <c r="Q55" i="9"/>
  <c r="V55" i="9"/>
  <c r="I55" i="9"/>
  <c r="N55" i="9"/>
  <c r="M55" i="9"/>
  <c r="T55" i="9"/>
  <c r="P55" i="9"/>
  <c r="O55" i="9"/>
  <c r="J55" i="9"/>
  <c r="L55" i="9"/>
  <c r="K55" i="9"/>
  <c r="Q54" i="9"/>
  <c r="V54" i="9"/>
  <c r="I54" i="9"/>
  <c r="N54" i="9"/>
  <c r="M54" i="9"/>
  <c r="T54" i="9"/>
  <c r="P54" i="9"/>
  <c r="O54" i="9"/>
  <c r="J54" i="9"/>
  <c r="L54" i="9"/>
  <c r="K54" i="9"/>
  <c r="Q53" i="9"/>
  <c r="V53" i="9"/>
  <c r="I53" i="9"/>
  <c r="N53" i="9"/>
  <c r="M53" i="9"/>
  <c r="T53" i="9"/>
  <c r="P53" i="9"/>
  <c r="O53" i="9"/>
  <c r="J53" i="9"/>
  <c r="L53" i="9"/>
  <c r="K53" i="9"/>
  <c r="Q52" i="9"/>
  <c r="V52" i="9"/>
  <c r="I52" i="9"/>
  <c r="N52" i="9"/>
  <c r="M52" i="9"/>
  <c r="T52" i="9"/>
  <c r="P52" i="9"/>
  <c r="O52" i="9"/>
  <c r="J52" i="9"/>
  <c r="L52" i="9"/>
  <c r="K52" i="9"/>
  <c r="Q51" i="9"/>
  <c r="V51" i="9"/>
  <c r="I51" i="9"/>
  <c r="N51" i="9"/>
  <c r="M51" i="9"/>
  <c r="T51" i="9"/>
  <c r="P51" i="9"/>
  <c r="O51" i="9"/>
  <c r="J51" i="9"/>
  <c r="L51" i="9"/>
  <c r="K51" i="9"/>
  <c r="Q50" i="9"/>
  <c r="V50" i="9"/>
  <c r="I50" i="9"/>
  <c r="N50" i="9"/>
  <c r="M50" i="9"/>
  <c r="T50" i="9"/>
  <c r="P50" i="9"/>
  <c r="O50" i="9"/>
  <c r="J50" i="9"/>
  <c r="L50" i="9"/>
  <c r="K50" i="9"/>
  <c r="Q49" i="9"/>
  <c r="V49" i="9"/>
  <c r="I49" i="9"/>
  <c r="N49" i="9"/>
  <c r="M49" i="9"/>
  <c r="T49" i="9"/>
  <c r="P49" i="9"/>
  <c r="O49" i="9"/>
  <c r="J49" i="9"/>
  <c r="L49" i="9"/>
  <c r="K49" i="9"/>
  <c r="Q48" i="9"/>
  <c r="V48" i="9"/>
  <c r="I48" i="9"/>
  <c r="N48" i="9"/>
  <c r="M48" i="9"/>
  <c r="T48" i="9"/>
  <c r="P48" i="9"/>
  <c r="O48" i="9"/>
  <c r="J48" i="9"/>
  <c r="L48" i="9"/>
  <c r="K48" i="9"/>
  <c r="Q47" i="9"/>
  <c r="V47" i="9"/>
  <c r="I47" i="9"/>
  <c r="N47" i="9"/>
  <c r="M47" i="9"/>
  <c r="T47" i="9"/>
  <c r="P47" i="9"/>
  <c r="O47" i="9"/>
  <c r="J47" i="9"/>
  <c r="L47" i="9"/>
  <c r="K47" i="9"/>
  <c r="Q46" i="9"/>
  <c r="V46" i="9"/>
  <c r="I46" i="9"/>
  <c r="N46" i="9"/>
  <c r="M46" i="9"/>
  <c r="T46" i="9"/>
  <c r="P46" i="9"/>
  <c r="O46" i="9"/>
  <c r="J46" i="9"/>
  <c r="L46" i="9"/>
  <c r="K46" i="9"/>
  <c r="Q45" i="9"/>
  <c r="V45" i="9"/>
  <c r="I45" i="9"/>
  <c r="N45" i="9"/>
  <c r="M45" i="9"/>
  <c r="T45" i="9"/>
  <c r="P45" i="9"/>
  <c r="O45" i="9"/>
  <c r="J45" i="9"/>
  <c r="L45" i="9"/>
  <c r="K45" i="9"/>
  <c r="Q44" i="9"/>
  <c r="V44" i="9"/>
  <c r="I44" i="9"/>
  <c r="N44" i="9"/>
  <c r="M44" i="9"/>
  <c r="T44" i="9"/>
  <c r="P44" i="9"/>
  <c r="O44" i="9"/>
  <c r="J44" i="9"/>
  <c r="L44" i="9"/>
  <c r="K44" i="9"/>
  <c r="Q43" i="9"/>
  <c r="V43" i="9"/>
  <c r="I43" i="9"/>
  <c r="N43" i="9"/>
  <c r="M43" i="9"/>
  <c r="T43" i="9"/>
  <c r="P43" i="9"/>
  <c r="O43" i="9"/>
  <c r="J43" i="9"/>
  <c r="L43" i="9"/>
  <c r="K43" i="9"/>
  <c r="Q42" i="9"/>
  <c r="V42" i="9"/>
  <c r="I42" i="9"/>
  <c r="N42" i="9"/>
  <c r="M42" i="9"/>
  <c r="T42" i="9"/>
  <c r="P42" i="9"/>
  <c r="O42" i="9"/>
  <c r="J42" i="9"/>
  <c r="L42" i="9"/>
  <c r="K42" i="9"/>
  <c r="Q41" i="9"/>
  <c r="V41" i="9"/>
  <c r="I41" i="9"/>
  <c r="N41" i="9"/>
  <c r="M41" i="9"/>
  <c r="T41" i="9"/>
  <c r="P41" i="9"/>
  <c r="O41" i="9"/>
  <c r="J41" i="9"/>
  <c r="L41" i="9"/>
  <c r="K41" i="9"/>
  <c r="Q40" i="9"/>
  <c r="V40" i="9"/>
  <c r="I40" i="9"/>
  <c r="N40" i="9"/>
  <c r="M40" i="9"/>
  <c r="T40" i="9"/>
  <c r="P40" i="9"/>
  <c r="O40" i="9"/>
  <c r="J40" i="9"/>
  <c r="L40" i="9"/>
  <c r="K40" i="9"/>
  <c r="Q39" i="9"/>
  <c r="V39" i="9"/>
  <c r="I39" i="9"/>
  <c r="N39" i="9"/>
  <c r="M39" i="9"/>
  <c r="T39" i="9"/>
  <c r="P39" i="9"/>
  <c r="O39" i="9"/>
  <c r="J39" i="9"/>
  <c r="L39" i="9"/>
  <c r="K39" i="9"/>
  <c r="Q38" i="9"/>
  <c r="V38" i="9"/>
  <c r="I38" i="9"/>
  <c r="N38" i="9"/>
  <c r="M38" i="9"/>
  <c r="T38" i="9"/>
  <c r="P38" i="9"/>
  <c r="O38" i="9"/>
  <c r="J38" i="9"/>
  <c r="L38" i="9"/>
  <c r="K38" i="9"/>
  <c r="Q37" i="9"/>
  <c r="V37" i="9"/>
  <c r="I37" i="9"/>
  <c r="N37" i="9"/>
  <c r="M37" i="9"/>
  <c r="T37" i="9"/>
  <c r="P37" i="9"/>
  <c r="O37" i="9"/>
  <c r="J37" i="9"/>
  <c r="L37" i="9"/>
  <c r="K37" i="9"/>
  <c r="Q36" i="9"/>
  <c r="V36" i="9"/>
  <c r="I36" i="9"/>
  <c r="N36" i="9"/>
  <c r="M36" i="9"/>
  <c r="T36" i="9"/>
  <c r="P36" i="9"/>
  <c r="O36" i="9"/>
  <c r="J36" i="9"/>
  <c r="L36" i="9"/>
  <c r="K36" i="9"/>
  <c r="Q35" i="9"/>
  <c r="V35" i="9"/>
  <c r="I35" i="9"/>
  <c r="N35" i="9"/>
  <c r="M35" i="9"/>
  <c r="T35" i="9"/>
  <c r="P35" i="9"/>
  <c r="O35" i="9"/>
  <c r="J35" i="9"/>
  <c r="L35" i="9"/>
  <c r="K35" i="9"/>
  <c r="Q34" i="9"/>
  <c r="V34" i="9"/>
  <c r="I34" i="9"/>
  <c r="N34" i="9"/>
  <c r="M34" i="9"/>
  <c r="T34" i="9"/>
  <c r="P34" i="9"/>
  <c r="O34" i="9"/>
  <c r="J34" i="9"/>
  <c r="L34" i="9"/>
  <c r="K34" i="9"/>
  <c r="Q33" i="9"/>
  <c r="V33" i="9"/>
  <c r="I33" i="9"/>
  <c r="N33" i="9"/>
  <c r="M33" i="9"/>
  <c r="T33" i="9"/>
  <c r="P33" i="9"/>
  <c r="O33" i="9"/>
  <c r="J33" i="9"/>
  <c r="L33" i="9"/>
  <c r="K33" i="9"/>
  <c r="Q32" i="9"/>
  <c r="V32" i="9"/>
  <c r="I32" i="9"/>
  <c r="N32" i="9"/>
  <c r="M32" i="9"/>
  <c r="T32" i="9"/>
  <c r="P32" i="9"/>
  <c r="O32" i="9"/>
  <c r="J32" i="9"/>
  <c r="L32" i="9"/>
  <c r="K32" i="9"/>
  <c r="Q31" i="9"/>
  <c r="V31" i="9"/>
  <c r="I31" i="9"/>
  <c r="N31" i="9"/>
  <c r="M31" i="9"/>
  <c r="T31" i="9"/>
  <c r="P31" i="9"/>
  <c r="O31" i="9"/>
  <c r="J31" i="9"/>
  <c r="L31" i="9"/>
  <c r="K31" i="9"/>
  <c r="Q30" i="9"/>
  <c r="V30" i="9"/>
  <c r="I30" i="9"/>
  <c r="N30" i="9"/>
  <c r="M30" i="9"/>
  <c r="T30" i="9"/>
  <c r="P30" i="9"/>
  <c r="O30" i="9"/>
  <c r="J30" i="9"/>
  <c r="L30" i="9"/>
  <c r="K30" i="9"/>
  <c r="Q29" i="9"/>
  <c r="V29" i="9"/>
  <c r="I29" i="9"/>
  <c r="N29" i="9"/>
  <c r="M29" i="9"/>
  <c r="T29" i="9"/>
  <c r="P29" i="9"/>
  <c r="O29" i="9"/>
  <c r="J29" i="9"/>
  <c r="L29" i="9"/>
  <c r="K29" i="9"/>
  <c r="Q28" i="9"/>
  <c r="V28" i="9"/>
  <c r="I28" i="9"/>
  <c r="N28" i="9"/>
  <c r="M28" i="9"/>
  <c r="T28" i="9"/>
  <c r="P28" i="9"/>
  <c r="O28" i="9"/>
  <c r="J28" i="9"/>
  <c r="L28" i="9"/>
  <c r="K28" i="9"/>
  <c r="Q27" i="9"/>
  <c r="V27" i="9"/>
  <c r="I27" i="9"/>
  <c r="N27" i="9"/>
  <c r="M27" i="9"/>
  <c r="T27" i="9"/>
  <c r="P27" i="9"/>
  <c r="O27" i="9"/>
  <c r="J27" i="9"/>
  <c r="L27" i="9"/>
  <c r="K27" i="9"/>
  <c r="Q26" i="9"/>
  <c r="V26" i="9"/>
  <c r="I26" i="9"/>
  <c r="N26" i="9"/>
  <c r="M26" i="9"/>
  <c r="T26" i="9"/>
  <c r="P26" i="9"/>
  <c r="O26" i="9"/>
  <c r="J26" i="9"/>
  <c r="L26" i="9"/>
  <c r="K26" i="9"/>
  <c r="Q25" i="9"/>
  <c r="V25" i="9"/>
  <c r="I25" i="9"/>
  <c r="N25" i="9"/>
  <c r="M25" i="9"/>
  <c r="T25" i="9"/>
  <c r="P25" i="9"/>
  <c r="O25" i="9"/>
  <c r="J25" i="9"/>
  <c r="L25" i="9"/>
  <c r="K25" i="9"/>
  <c r="Q24" i="9"/>
  <c r="V24" i="9"/>
  <c r="I24" i="9"/>
  <c r="N24" i="9"/>
  <c r="M24" i="9"/>
  <c r="T24" i="9"/>
  <c r="P24" i="9"/>
  <c r="O24" i="9"/>
  <c r="J24" i="9"/>
  <c r="L24" i="9"/>
  <c r="K24" i="9"/>
  <c r="Q23" i="9"/>
  <c r="V23" i="9"/>
  <c r="I23" i="9"/>
  <c r="N23" i="9"/>
  <c r="M23" i="9"/>
  <c r="T23" i="9"/>
  <c r="P23" i="9"/>
  <c r="O23" i="9"/>
  <c r="J23" i="9"/>
  <c r="L23" i="9"/>
  <c r="K23" i="9"/>
  <c r="Q22" i="9"/>
  <c r="V22" i="9"/>
  <c r="I22" i="9"/>
  <c r="N22" i="9"/>
  <c r="M22" i="9"/>
  <c r="T22" i="9"/>
  <c r="P22" i="9"/>
  <c r="O22" i="9"/>
  <c r="J22" i="9"/>
  <c r="L22" i="9"/>
  <c r="K22" i="9"/>
  <c r="Q21" i="9"/>
  <c r="V21" i="9"/>
  <c r="I21" i="9"/>
  <c r="N21" i="9"/>
  <c r="M21" i="9"/>
  <c r="T21" i="9"/>
  <c r="P21" i="9"/>
  <c r="O21" i="9"/>
  <c r="J21" i="9"/>
  <c r="L21" i="9"/>
  <c r="K21" i="9"/>
  <c r="Q20" i="9"/>
  <c r="V20" i="9"/>
  <c r="I20" i="9"/>
  <c r="N20" i="9"/>
  <c r="M20" i="9"/>
  <c r="T20" i="9"/>
  <c r="P20" i="9"/>
  <c r="O20" i="9"/>
  <c r="J20" i="9"/>
  <c r="L20" i="9"/>
  <c r="K20" i="9"/>
  <c r="Q19" i="9"/>
  <c r="V19" i="9"/>
  <c r="I19" i="9"/>
  <c r="N19" i="9"/>
  <c r="M19" i="9"/>
  <c r="T19" i="9"/>
  <c r="P19" i="9"/>
  <c r="O19" i="9"/>
  <c r="J19" i="9"/>
  <c r="L19" i="9"/>
  <c r="K19" i="9"/>
  <c r="Q18" i="9"/>
  <c r="V18" i="9"/>
  <c r="I18" i="9"/>
  <c r="N18" i="9"/>
  <c r="M18" i="9"/>
  <c r="T18" i="9"/>
  <c r="P18" i="9"/>
  <c r="O18" i="9"/>
  <c r="J18" i="9"/>
  <c r="L18" i="9"/>
  <c r="K18" i="9"/>
  <c r="Q17" i="9"/>
  <c r="V17" i="9"/>
  <c r="I17" i="9"/>
  <c r="N17" i="9"/>
  <c r="M17" i="9"/>
  <c r="T17" i="9"/>
  <c r="P17" i="9"/>
  <c r="O17" i="9"/>
  <c r="J17" i="9"/>
  <c r="L17" i="9"/>
  <c r="K17" i="9"/>
  <c r="Q16" i="9"/>
  <c r="V16" i="9"/>
  <c r="I16" i="9"/>
  <c r="N16" i="9"/>
  <c r="M16" i="9"/>
  <c r="T16" i="9"/>
  <c r="P16" i="9"/>
  <c r="O16" i="9"/>
  <c r="J16" i="9"/>
  <c r="L16" i="9"/>
  <c r="K16" i="9"/>
  <c r="Q15" i="9"/>
  <c r="V15" i="9"/>
  <c r="I15" i="9"/>
  <c r="N15" i="9"/>
  <c r="M15" i="9"/>
  <c r="T15" i="9"/>
  <c r="P15" i="9"/>
  <c r="O15" i="9"/>
  <c r="J15" i="9"/>
  <c r="L15" i="9"/>
  <c r="K15" i="9"/>
  <c r="Q14" i="9"/>
  <c r="V14" i="9"/>
  <c r="I14" i="9"/>
  <c r="N14" i="9"/>
  <c r="M14" i="9"/>
  <c r="T14" i="9"/>
  <c r="P14" i="9"/>
  <c r="O14" i="9"/>
  <c r="J14" i="9"/>
  <c r="L14" i="9"/>
  <c r="K14" i="9"/>
  <c r="Q13" i="9"/>
  <c r="V13" i="9"/>
  <c r="I13" i="9"/>
  <c r="N13" i="9"/>
  <c r="M13" i="9"/>
  <c r="T13" i="9"/>
  <c r="P13" i="9"/>
  <c r="O13" i="9"/>
  <c r="J13" i="9"/>
  <c r="L13" i="9"/>
  <c r="K13" i="9"/>
  <c r="Q12" i="9"/>
  <c r="V12" i="9"/>
  <c r="I12" i="9"/>
  <c r="N12" i="9"/>
  <c r="M12" i="9"/>
  <c r="T12" i="9"/>
  <c r="P12" i="9"/>
  <c r="O12" i="9"/>
  <c r="J12" i="9"/>
  <c r="L12" i="9"/>
  <c r="K12" i="9"/>
  <c r="Q11" i="9"/>
  <c r="V11" i="9"/>
  <c r="I11" i="9"/>
  <c r="N11" i="9"/>
  <c r="M11" i="9"/>
  <c r="T11" i="9"/>
  <c r="P11" i="9"/>
  <c r="O11" i="9"/>
  <c r="J11" i="9"/>
  <c r="L11" i="9"/>
  <c r="K11" i="9"/>
  <c r="Q10" i="9"/>
  <c r="V10" i="9"/>
  <c r="I10" i="9"/>
  <c r="N10" i="9"/>
  <c r="M10" i="9"/>
  <c r="T10" i="9"/>
  <c r="P10" i="9"/>
  <c r="O10" i="9"/>
  <c r="J10" i="9"/>
  <c r="L10" i="9"/>
  <c r="K10" i="9"/>
  <c r="Q9" i="9"/>
  <c r="V9" i="9"/>
  <c r="I9" i="9"/>
  <c r="N9" i="9"/>
  <c r="M9" i="9"/>
  <c r="T9" i="9"/>
  <c r="P9" i="9"/>
  <c r="O9" i="9"/>
  <c r="J9" i="9"/>
  <c r="L9" i="9"/>
  <c r="K9" i="9"/>
  <c r="Q8" i="9"/>
  <c r="V8" i="9"/>
  <c r="I8" i="9"/>
  <c r="N8" i="9"/>
  <c r="M8" i="9"/>
  <c r="T8" i="9"/>
  <c r="P8" i="9"/>
  <c r="O8" i="9"/>
  <c r="J8" i="9"/>
  <c r="L8" i="9"/>
  <c r="K8" i="9"/>
  <c r="Q7" i="9"/>
  <c r="V7" i="9"/>
  <c r="I7" i="9"/>
  <c r="N7" i="9"/>
  <c r="M7" i="9"/>
  <c r="T7" i="9"/>
  <c r="P7" i="9"/>
  <c r="O7" i="9"/>
  <c r="J7" i="9"/>
  <c r="L7" i="9"/>
  <c r="K7" i="9"/>
  <c r="Q6" i="9"/>
  <c r="V6" i="9"/>
  <c r="I6" i="9"/>
  <c r="N6" i="9"/>
  <c r="M6" i="9"/>
  <c r="T6" i="9"/>
  <c r="P6" i="9"/>
  <c r="O6" i="9"/>
  <c r="J6" i="9"/>
  <c r="L6" i="9"/>
  <c r="K6" i="9"/>
  <c r="Q5" i="9"/>
  <c r="V5" i="9"/>
  <c r="I5" i="9"/>
  <c r="N5" i="9"/>
  <c r="M5" i="9"/>
  <c r="T5" i="9"/>
  <c r="P5" i="9"/>
  <c r="O5" i="9"/>
  <c r="J5" i="9"/>
  <c r="L5" i="9"/>
  <c r="K5" i="9"/>
  <c r="Q4" i="9"/>
  <c r="V4" i="9"/>
  <c r="I4" i="9"/>
  <c r="N4" i="9"/>
  <c r="M4" i="9"/>
  <c r="T4" i="9"/>
  <c r="P4" i="9"/>
  <c r="O4" i="9"/>
  <c r="J4" i="9"/>
  <c r="L4" i="9"/>
  <c r="K4" i="9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C293" i="1"/>
  <c r="Q293" i="1"/>
  <c r="I293" i="1"/>
  <c r="L293" i="1"/>
  <c r="C292" i="1"/>
  <c r="Q292" i="1"/>
  <c r="I292" i="1"/>
  <c r="L292" i="1"/>
  <c r="C291" i="1"/>
  <c r="Q291" i="1"/>
  <c r="I291" i="1"/>
  <c r="L291" i="1"/>
  <c r="C290" i="1"/>
  <c r="Q290" i="1"/>
  <c r="I290" i="1"/>
  <c r="L290" i="1"/>
  <c r="C289" i="1"/>
  <c r="Q289" i="1"/>
  <c r="I289" i="1"/>
  <c r="L289" i="1"/>
  <c r="C288" i="1"/>
  <c r="Q288" i="1"/>
  <c r="I288" i="1"/>
  <c r="L288" i="1"/>
  <c r="C287" i="1"/>
  <c r="Q287" i="1"/>
  <c r="I287" i="1"/>
  <c r="L287" i="1"/>
  <c r="C286" i="1"/>
  <c r="Q286" i="1"/>
  <c r="I286" i="1"/>
  <c r="L286" i="1"/>
  <c r="C285" i="1"/>
  <c r="Q285" i="1"/>
  <c r="I285" i="1"/>
  <c r="L285" i="1"/>
  <c r="C284" i="1"/>
  <c r="Q284" i="1"/>
  <c r="I284" i="1"/>
  <c r="L284" i="1"/>
  <c r="C283" i="1"/>
  <c r="Q283" i="1"/>
  <c r="I283" i="1"/>
  <c r="L283" i="1"/>
  <c r="C282" i="1"/>
  <c r="Q282" i="1"/>
  <c r="I282" i="1"/>
  <c r="L282" i="1"/>
  <c r="C281" i="1"/>
  <c r="Q281" i="1"/>
  <c r="I281" i="1"/>
  <c r="L281" i="1"/>
  <c r="C280" i="1"/>
  <c r="Q280" i="1"/>
  <c r="I280" i="1"/>
  <c r="L280" i="1"/>
  <c r="C279" i="1"/>
  <c r="Q279" i="1"/>
  <c r="I279" i="1"/>
  <c r="L279" i="1"/>
  <c r="C278" i="1"/>
  <c r="Q278" i="1"/>
  <c r="I278" i="1"/>
  <c r="L278" i="1"/>
  <c r="C277" i="1"/>
  <c r="Q277" i="1"/>
  <c r="I277" i="1"/>
  <c r="L277" i="1"/>
  <c r="C276" i="1"/>
  <c r="Q276" i="1"/>
  <c r="I276" i="1"/>
  <c r="L276" i="1"/>
  <c r="C275" i="1"/>
  <c r="Q275" i="1"/>
  <c r="I275" i="1"/>
  <c r="L275" i="1"/>
  <c r="C274" i="1"/>
  <c r="Q274" i="1"/>
  <c r="I274" i="1"/>
  <c r="L274" i="1"/>
  <c r="C273" i="1"/>
  <c r="Q273" i="1"/>
  <c r="I273" i="1"/>
  <c r="L273" i="1"/>
  <c r="C272" i="1"/>
  <c r="Q272" i="1"/>
  <c r="I272" i="1"/>
  <c r="L272" i="1"/>
  <c r="C271" i="1"/>
  <c r="Q271" i="1"/>
  <c r="I271" i="1"/>
  <c r="L271" i="1"/>
  <c r="C270" i="1"/>
  <c r="Q270" i="1"/>
  <c r="I270" i="1"/>
  <c r="L270" i="1"/>
  <c r="C269" i="1"/>
  <c r="Q269" i="1"/>
  <c r="I269" i="1"/>
  <c r="L269" i="1"/>
  <c r="C268" i="1"/>
  <c r="Q268" i="1"/>
  <c r="I268" i="1"/>
  <c r="L268" i="1"/>
  <c r="C267" i="1"/>
  <c r="Q267" i="1"/>
  <c r="I267" i="1"/>
  <c r="L267" i="1"/>
  <c r="C266" i="1"/>
  <c r="Q266" i="1"/>
  <c r="I266" i="1"/>
  <c r="L266" i="1"/>
  <c r="C265" i="1"/>
  <c r="Q265" i="1"/>
  <c r="I265" i="1"/>
  <c r="L265" i="1"/>
  <c r="C264" i="1"/>
  <c r="Q264" i="1"/>
  <c r="I264" i="1"/>
  <c r="L264" i="1"/>
  <c r="C263" i="1"/>
  <c r="Q263" i="1"/>
  <c r="I263" i="1"/>
  <c r="L263" i="1"/>
  <c r="C262" i="1"/>
  <c r="Q262" i="1"/>
  <c r="I262" i="1"/>
  <c r="L262" i="1"/>
  <c r="C261" i="1"/>
  <c r="Q261" i="1"/>
  <c r="I261" i="1"/>
  <c r="L261" i="1"/>
  <c r="C260" i="1"/>
  <c r="Q260" i="1"/>
  <c r="I260" i="1"/>
  <c r="L260" i="1"/>
  <c r="C259" i="1"/>
  <c r="Q259" i="1"/>
  <c r="I259" i="1"/>
  <c r="L259" i="1"/>
  <c r="C258" i="1"/>
  <c r="Q258" i="1"/>
  <c r="I258" i="1"/>
  <c r="L258" i="1"/>
  <c r="C257" i="1"/>
  <c r="Q257" i="1"/>
  <c r="I257" i="1"/>
  <c r="L257" i="1"/>
  <c r="C256" i="1"/>
  <c r="Q256" i="1"/>
  <c r="I256" i="1"/>
  <c r="L256" i="1"/>
  <c r="C255" i="1"/>
  <c r="Q255" i="1"/>
  <c r="I255" i="1"/>
  <c r="L255" i="1"/>
  <c r="C254" i="1"/>
  <c r="Q254" i="1"/>
  <c r="I254" i="1"/>
  <c r="L254" i="1"/>
  <c r="C253" i="1"/>
  <c r="Q253" i="1"/>
  <c r="I253" i="1"/>
  <c r="L253" i="1"/>
  <c r="C252" i="1"/>
  <c r="Q252" i="1"/>
  <c r="I252" i="1"/>
  <c r="L252" i="1"/>
  <c r="C251" i="1"/>
  <c r="Q251" i="1"/>
  <c r="I251" i="1"/>
  <c r="L251" i="1"/>
  <c r="C250" i="1"/>
  <c r="Q250" i="1"/>
  <c r="I250" i="1"/>
  <c r="L250" i="1"/>
  <c r="C249" i="1"/>
  <c r="Q249" i="1"/>
  <c r="I249" i="1"/>
  <c r="L249" i="1"/>
  <c r="C248" i="1"/>
  <c r="Q248" i="1"/>
  <c r="I248" i="1"/>
  <c r="L248" i="1"/>
  <c r="C247" i="1"/>
  <c r="Q247" i="1"/>
  <c r="I247" i="1"/>
  <c r="L247" i="1"/>
  <c r="C246" i="1"/>
  <c r="Q246" i="1"/>
  <c r="I246" i="1"/>
  <c r="L246" i="1"/>
  <c r="C245" i="1"/>
  <c r="Q245" i="1"/>
  <c r="I245" i="1"/>
  <c r="L245" i="1"/>
  <c r="C244" i="1"/>
  <c r="Q244" i="1"/>
  <c r="I244" i="1"/>
  <c r="L244" i="1"/>
  <c r="C243" i="1"/>
  <c r="Q243" i="1"/>
  <c r="I243" i="1"/>
  <c r="L243" i="1"/>
  <c r="C242" i="1"/>
  <c r="Q242" i="1"/>
  <c r="I242" i="1"/>
  <c r="L242" i="1"/>
  <c r="C241" i="1"/>
  <c r="Q241" i="1"/>
  <c r="I241" i="1"/>
  <c r="L241" i="1"/>
  <c r="C240" i="1"/>
  <c r="Q240" i="1"/>
  <c r="I240" i="1"/>
  <c r="L240" i="1"/>
  <c r="C239" i="1"/>
  <c r="Q239" i="1"/>
  <c r="I239" i="1"/>
  <c r="L239" i="1"/>
  <c r="C238" i="1"/>
  <c r="Q238" i="1"/>
  <c r="I238" i="1"/>
  <c r="L238" i="1"/>
  <c r="C237" i="1"/>
  <c r="Q237" i="1"/>
  <c r="I237" i="1"/>
  <c r="L237" i="1"/>
  <c r="C236" i="1"/>
  <c r="Q236" i="1"/>
  <c r="I236" i="1"/>
  <c r="L236" i="1"/>
  <c r="C235" i="1"/>
  <c r="Q235" i="1"/>
  <c r="I235" i="1"/>
  <c r="L235" i="1"/>
  <c r="C234" i="1"/>
  <c r="Q234" i="1"/>
  <c r="I234" i="1"/>
  <c r="L234" i="1"/>
  <c r="C233" i="1"/>
  <c r="Q233" i="1"/>
  <c r="I233" i="1"/>
  <c r="L233" i="1"/>
  <c r="C232" i="1"/>
  <c r="Q232" i="1"/>
  <c r="I232" i="1"/>
  <c r="L232" i="1"/>
  <c r="C231" i="1"/>
  <c r="Q231" i="1"/>
  <c r="I231" i="1"/>
  <c r="L231" i="1"/>
  <c r="C230" i="1"/>
  <c r="Q230" i="1"/>
  <c r="I230" i="1"/>
  <c r="L230" i="1"/>
  <c r="C229" i="1"/>
  <c r="Q229" i="1"/>
  <c r="I229" i="1"/>
  <c r="L229" i="1"/>
  <c r="C228" i="1"/>
  <c r="Q228" i="1"/>
  <c r="I228" i="1"/>
  <c r="L228" i="1"/>
  <c r="C227" i="1"/>
  <c r="Q227" i="1"/>
  <c r="I227" i="1"/>
  <c r="L227" i="1"/>
  <c r="C226" i="1"/>
  <c r="Q226" i="1"/>
  <c r="I226" i="1"/>
  <c r="L226" i="1"/>
  <c r="C225" i="1"/>
  <c r="Q225" i="1"/>
  <c r="I225" i="1"/>
  <c r="L225" i="1"/>
  <c r="C224" i="1"/>
  <c r="Q224" i="1"/>
  <c r="I224" i="1"/>
  <c r="L224" i="1"/>
  <c r="C223" i="1"/>
  <c r="Q223" i="1"/>
  <c r="I223" i="1"/>
  <c r="L223" i="1"/>
  <c r="C222" i="1"/>
  <c r="Q222" i="1"/>
  <c r="I222" i="1"/>
  <c r="L222" i="1"/>
  <c r="C221" i="1"/>
  <c r="Q221" i="1"/>
  <c r="I221" i="1"/>
  <c r="L221" i="1"/>
  <c r="C220" i="1"/>
  <c r="Q220" i="1"/>
  <c r="I220" i="1"/>
  <c r="L220" i="1"/>
  <c r="C219" i="1"/>
  <c r="Q219" i="1"/>
  <c r="I219" i="1"/>
  <c r="L219" i="1"/>
  <c r="C218" i="1"/>
  <c r="Q218" i="1"/>
  <c r="I218" i="1"/>
  <c r="L218" i="1"/>
  <c r="C217" i="1"/>
  <c r="Q217" i="1"/>
  <c r="I217" i="1"/>
  <c r="L217" i="1"/>
  <c r="C216" i="1"/>
  <c r="Q216" i="1"/>
  <c r="I216" i="1"/>
  <c r="L216" i="1"/>
  <c r="C215" i="1"/>
  <c r="Q215" i="1"/>
  <c r="I215" i="1"/>
  <c r="L215" i="1"/>
  <c r="C214" i="1"/>
  <c r="Q214" i="1"/>
  <c r="I214" i="1"/>
  <c r="L214" i="1"/>
  <c r="C213" i="1"/>
  <c r="Q213" i="1"/>
  <c r="I213" i="1"/>
  <c r="L213" i="1"/>
  <c r="C212" i="1"/>
  <c r="Q212" i="1"/>
  <c r="I212" i="1"/>
  <c r="L212" i="1"/>
  <c r="C211" i="1"/>
  <c r="Q211" i="1"/>
  <c r="I211" i="1"/>
  <c r="L211" i="1"/>
  <c r="C210" i="1"/>
  <c r="Q210" i="1"/>
  <c r="I210" i="1"/>
  <c r="L210" i="1"/>
  <c r="C209" i="1"/>
  <c r="Q209" i="1"/>
  <c r="I209" i="1"/>
  <c r="L209" i="1"/>
  <c r="C208" i="1"/>
  <c r="Q208" i="1"/>
  <c r="I208" i="1"/>
  <c r="L208" i="1"/>
  <c r="C207" i="1"/>
  <c r="Q207" i="1"/>
  <c r="I207" i="1"/>
  <c r="L207" i="1"/>
  <c r="C206" i="1"/>
  <c r="Q206" i="1"/>
  <c r="I206" i="1"/>
  <c r="L206" i="1"/>
  <c r="C205" i="1"/>
  <c r="Q205" i="1"/>
  <c r="I205" i="1"/>
  <c r="L205" i="1"/>
  <c r="C204" i="1"/>
  <c r="Q204" i="1"/>
  <c r="I204" i="1"/>
  <c r="L204" i="1"/>
  <c r="C203" i="1"/>
  <c r="Q203" i="1"/>
  <c r="I203" i="1"/>
  <c r="L203" i="1"/>
  <c r="C202" i="1"/>
  <c r="Q202" i="1"/>
  <c r="I202" i="1"/>
  <c r="L202" i="1"/>
  <c r="C201" i="1"/>
  <c r="Q201" i="1"/>
  <c r="I201" i="1"/>
  <c r="L201" i="1"/>
  <c r="C200" i="1"/>
  <c r="Q200" i="1"/>
  <c r="I200" i="1"/>
  <c r="L200" i="1"/>
  <c r="C199" i="1"/>
  <c r="Q199" i="1"/>
  <c r="I199" i="1"/>
  <c r="L199" i="1"/>
  <c r="C198" i="1"/>
  <c r="Q198" i="1"/>
  <c r="I198" i="1"/>
  <c r="L198" i="1"/>
  <c r="C197" i="1"/>
  <c r="Q197" i="1"/>
  <c r="I197" i="1"/>
  <c r="L197" i="1"/>
  <c r="C196" i="1"/>
  <c r="Q196" i="1"/>
  <c r="I196" i="1"/>
  <c r="L196" i="1"/>
  <c r="C195" i="1"/>
  <c r="Q195" i="1"/>
  <c r="I195" i="1"/>
  <c r="L195" i="1"/>
  <c r="C194" i="1"/>
  <c r="Q194" i="1"/>
  <c r="I194" i="1"/>
  <c r="L194" i="1"/>
  <c r="C193" i="1"/>
  <c r="Q193" i="1"/>
  <c r="I193" i="1"/>
  <c r="L193" i="1"/>
  <c r="C192" i="1"/>
  <c r="Q192" i="1"/>
  <c r="I192" i="1"/>
  <c r="L192" i="1"/>
  <c r="C191" i="1"/>
  <c r="Q191" i="1"/>
  <c r="I191" i="1"/>
  <c r="L191" i="1"/>
  <c r="C190" i="1"/>
  <c r="Q190" i="1"/>
  <c r="I190" i="1"/>
  <c r="L190" i="1"/>
  <c r="C189" i="1"/>
  <c r="Q189" i="1"/>
  <c r="I189" i="1"/>
  <c r="L189" i="1"/>
  <c r="C188" i="1"/>
  <c r="Q188" i="1"/>
  <c r="I188" i="1"/>
  <c r="L188" i="1"/>
  <c r="C187" i="1"/>
  <c r="Q187" i="1"/>
  <c r="I187" i="1"/>
  <c r="L187" i="1"/>
  <c r="C186" i="1"/>
  <c r="Q186" i="1"/>
  <c r="I186" i="1"/>
  <c r="L186" i="1"/>
  <c r="C185" i="1"/>
  <c r="Q185" i="1"/>
  <c r="I185" i="1"/>
  <c r="L185" i="1"/>
  <c r="C184" i="1"/>
  <c r="Q184" i="1"/>
  <c r="I184" i="1"/>
  <c r="L184" i="1"/>
  <c r="C183" i="1"/>
  <c r="Q183" i="1"/>
  <c r="I183" i="1"/>
  <c r="L183" i="1"/>
  <c r="C182" i="1"/>
  <c r="Q182" i="1"/>
  <c r="I182" i="1"/>
  <c r="L182" i="1"/>
  <c r="C181" i="1"/>
  <c r="Q181" i="1"/>
  <c r="I181" i="1"/>
  <c r="L181" i="1"/>
  <c r="C180" i="1"/>
  <c r="Q180" i="1"/>
  <c r="I180" i="1"/>
  <c r="L180" i="1"/>
  <c r="C179" i="1"/>
  <c r="Q179" i="1"/>
  <c r="I179" i="1"/>
  <c r="L179" i="1"/>
  <c r="C178" i="1"/>
  <c r="Q178" i="1"/>
  <c r="I178" i="1"/>
  <c r="L178" i="1"/>
  <c r="C177" i="1"/>
  <c r="Q177" i="1"/>
  <c r="I177" i="1"/>
  <c r="L177" i="1"/>
  <c r="C176" i="1"/>
  <c r="Q176" i="1"/>
  <c r="I176" i="1"/>
  <c r="L176" i="1"/>
  <c r="C175" i="1"/>
  <c r="Q175" i="1"/>
  <c r="I175" i="1"/>
  <c r="L175" i="1"/>
  <c r="C174" i="1"/>
  <c r="Q174" i="1"/>
  <c r="I174" i="1"/>
  <c r="L174" i="1"/>
  <c r="C173" i="1"/>
  <c r="Q173" i="1"/>
  <c r="I173" i="1"/>
  <c r="L173" i="1"/>
  <c r="C172" i="1"/>
  <c r="Q172" i="1"/>
  <c r="I172" i="1"/>
  <c r="L172" i="1"/>
  <c r="C171" i="1"/>
  <c r="Q171" i="1"/>
  <c r="I171" i="1"/>
  <c r="L171" i="1"/>
  <c r="C170" i="1"/>
  <c r="Q170" i="1"/>
  <c r="I170" i="1"/>
  <c r="L170" i="1"/>
  <c r="C169" i="1"/>
  <c r="Q169" i="1"/>
  <c r="I169" i="1"/>
  <c r="L169" i="1"/>
  <c r="C168" i="1"/>
  <c r="Q168" i="1"/>
  <c r="I168" i="1"/>
  <c r="L168" i="1"/>
  <c r="C167" i="1"/>
  <c r="Q167" i="1"/>
  <c r="I167" i="1"/>
  <c r="L167" i="1"/>
  <c r="C166" i="1"/>
  <c r="Q166" i="1"/>
  <c r="I166" i="1"/>
  <c r="L166" i="1"/>
  <c r="C165" i="1"/>
  <c r="Q165" i="1"/>
  <c r="I165" i="1"/>
  <c r="L165" i="1"/>
  <c r="C164" i="1"/>
  <c r="Q164" i="1"/>
  <c r="I164" i="1"/>
  <c r="L164" i="1"/>
  <c r="C163" i="1"/>
  <c r="Q163" i="1"/>
  <c r="I163" i="1"/>
  <c r="L163" i="1"/>
  <c r="C162" i="1"/>
  <c r="Q162" i="1"/>
  <c r="I162" i="1"/>
  <c r="L162" i="1"/>
  <c r="C161" i="1"/>
  <c r="Q161" i="1"/>
  <c r="I161" i="1"/>
  <c r="L161" i="1"/>
  <c r="C160" i="1"/>
  <c r="Q160" i="1"/>
  <c r="I160" i="1"/>
  <c r="L160" i="1"/>
  <c r="C159" i="1"/>
  <c r="Q159" i="1"/>
  <c r="I159" i="1"/>
  <c r="L159" i="1"/>
  <c r="C158" i="1"/>
  <c r="Q158" i="1"/>
  <c r="I158" i="1"/>
  <c r="L158" i="1"/>
  <c r="C157" i="1"/>
  <c r="Q157" i="1"/>
  <c r="I157" i="1"/>
  <c r="L157" i="1"/>
  <c r="C156" i="1"/>
  <c r="Q156" i="1"/>
  <c r="I156" i="1"/>
  <c r="L156" i="1"/>
  <c r="C155" i="1"/>
  <c r="Q155" i="1"/>
  <c r="I155" i="1"/>
  <c r="L155" i="1"/>
  <c r="C154" i="1"/>
  <c r="Q154" i="1"/>
  <c r="I154" i="1"/>
  <c r="L154" i="1"/>
  <c r="C153" i="1"/>
  <c r="Q153" i="1"/>
  <c r="I153" i="1"/>
  <c r="L153" i="1"/>
  <c r="C152" i="1"/>
  <c r="Q152" i="1"/>
  <c r="I152" i="1"/>
  <c r="L152" i="1"/>
  <c r="C151" i="1"/>
  <c r="Q151" i="1"/>
  <c r="I151" i="1"/>
  <c r="L151" i="1"/>
  <c r="C150" i="1"/>
  <c r="Q150" i="1"/>
  <c r="I150" i="1"/>
  <c r="L150" i="1"/>
  <c r="C149" i="1"/>
  <c r="Q149" i="1"/>
  <c r="I149" i="1"/>
  <c r="L149" i="1"/>
  <c r="C148" i="1"/>
  <c r="Q148" i="1"/>
  <c r="I148" i="1"/>
  <c r="L148" i="1"/>
  <c r="C147" i="1"/>
  <c r="Q147" i="1"/>
  <c r="I147" i="1"/>
  <c r="L147" i="1"/>
  <c r="C146" i="1"/>
  <c r="Q146" i="1"/>
  <c r="I146" i="1"/>
  <c r="L146" i="1"/>
  <c r="C145" i="1"/>
  <c r="Q145" i="1"/>
  <c r="I145" i="1"/>
  <c r="L145" i="1"/>
  <c r="C144" i="1"/>
  <c r="Q144" i="1"/>
  <c r="I144" i="1"/>
  <c r="L144" i="1"/>
  <c r="C143" i="1"/>
  <c r="Q143" i="1"/>
  <c r="I143" i="1"/>
  <c r="L143" i="1"/>
  <c r="C142" i="1"/>
  <c r="Q142" i="1"/>
  <c r="I142" i="1"/>
  <c r="L142" i="1"/>
  <c r="C141" i="1"/>
  <c r="Q141" i="1"/>
  <c r="I141" i="1"/>
  <c r="L141" i="1"/>
  <c r="C140" i="1"/>
  <c r="Q140" i="1"/>
  <c r="I140" i="1"/>
  <c r="L140" i="1"/>
  <c r="C139" i="1"/>
  <c r="Q139" i="1"/>
  <c r="I139" i="1"/>
  <c r="L139" i="1"/>
  <c r="C138" i="1"/>
  <c r="Q138" i="1"/>
  <c r="I138" i="1"/>
  <c r="L138" i="1"/>
  <c r="C137" i="1"/>
  <c r="Q137" i="1"/>
  <c r="I137" i="1"/>
  <c r="L137" i="1"/>
  <c r="C136" i="1"/>
  <c r="Q136" i="1"/>
  <c r="I136" i="1"/>
  <c r="L136" i="1"/>
  <c r="C135" i="1"/>
  <c r="Q135" i="1"/>
  <c r="I135" i="1"/>
  <c r="L135" i="1"/>
  <c r="C134" i="1"/>
  <c r="Q134" i="1"/>
  <c r="I134" i="1"/>
  <c r="L134" i="1"/>
  <c r="C133" i="1"/>
  <c r="Q133" i="1"/>
  <c r="I133" i="1"/>
  <c r="L133" i="1"/>
  <c r="C132" i="1"/>
  <c r="Q132" i="1"/>
  <c r="I132" i="1"/>
  <c r="L132" i="1"/>
  <c r="C131" i="1"/>
  <c r="Q131" i="1"/>
  <c r="I131" i="1"/>
  <c r="L131" i="1"/>
  <c r="C130" i="1"/>
  <c r="Q130" i="1"/>
  <c r="I130" i="1"/>
  <c r="L130" i="1"/>
  <c r="C129" i="1"/>
  <c r="Q129" i="1"/>
  <c r="I129" i="1"/>
  <c r="L129" i="1"/>
  <c r="C128" i="1"/>
  <c r="Q128" i="1"/>
  <c r="I128" i="1"/>
  <c r="L128" i="1"/>
  <c r="C127" i="1"/>
  <c r="Q127" i="1"/>
  <c r="I127" i="1"/>
  <c r="L127" i="1"/>
  <c r="C126" i="1"/>
  <c r="Q126" i="1"/>
  <c r="I126" i="1"/>
  <c r="L126" i="1"/>
  <c r="C125" i="1"/>
  <c r="Q125" i="1"/>
  <c r="I125" i="1"/>
  <c r="L125" i="1"/>
  <c r="C124" i="1"/>
  <c r="Q124" i="1"/>
  <c r="I124" i="1"/>
  <c r="L124" i="1"/>
  <c r="C123" i="1"/>
  <c r="Q123" i="1"/>
  <c r="I123" i="1"/>
  <c r="L123" i="1"/>
  <c r="C122" i="1"/>
  <c r="Q122" i="1"/>
  <c r="I122" i="1"/>
  <c r="L122" i="1"/>
  <c r="C121" i="1"/>
  <c r="Q121" i="1"/>
  <c r="I121" i="1"/>
  <c r="L121" i="1"/>
  <c r="C120" i="1"/>
  <c r="Q120" i="1"/>
  <c r="I120" i="1"/>
  <c r="L120" i="1"/>
  <c r="C119" i="1"/>
  <c r="Q119" i="1"/>
  <c r="I119" i="1"/>
  <c r="L119" i="1"/>
  <c r="C118" i="1"/>
  <c r="Q118" i="1"/>
  <c r="I118" i="1"/>
  <c r="L118" i="1"/>
  <c r="C117" i="1"/>
  <c r="Q117" i="1"/>
  <c r="I117" i="1"/>
  <c r="L117" i="1"/>
  <c r="C116" i="1"/>
  <c r="Q116" i="1"/>
  <c r="I116" i="1"/>
  <c r="L116" i="1"/>
  <c r="C115" i="1"/>
  <c r="Q115" i="1"/>
  <c r="I115" i="1"/>
  <c r="L115" i="1"/>
  <c r="C114" i="1"/>
  <c r="Q114" i="1"/>
  <c r="I114" i="1"/>
  <c r="L114" i="1"/>
  <c r="C113" i="1"/>
  <c r="Q113" i="1"/>
  <c r="I113" i="1"/>
  <c r="L113" i="1"/>
  <c r="C112" i="1"/>
  <c r="Q112" i="1"/>
  <c r="I112" i="1"/>
  <c r="L112" i="1"/>
  <c r="C111" i="1"/>
  <c r="Q111" i="1"/>
  <c r="I111" i="1"/>
  <c r="L111" i="1"/>
  <c r="C110" i="1"/>
  <c r="Q110" i="1"/>
  <c r="I110" i="1"/>
  <c r="L110" i="1"/>
  <c r="C109" i="1"/>
  <c r="Q109" i="1"/>
  <c r="I109" i="1"/>
  <c r="L109" i="1"/>
  <c r="C108" i="1"/>
  <c r="Q108" i="1"/>
  <c r="I108" i="1"/>
  <c r="L108" i="1"/>
  <c r="C107" i="1"/>
  <c r="Q107" i="1"/>
  <c r="I107" i="1"/>
  <c r="L107" i="1"/>
  <c r="C106" i="1"/>
  <c r="Q106" i="1"/>
  <c r="I106" i="1"/>
  <c r="L106" i="1"/>
  <c r="C105" i="1"/>
  <c r="Q105" i="1"/>
  <c r="I105" i="1"/>
  <c r="L105" i="1"/>
  <c r="C104" i="1"/>
  <c r="Q104" i="1"/>
  <c r="I104" i="1"/>
  <c r="L104" i="1"/>
  <c r="C103" i="1"/>
  <c r="Q103" i="1"/>
  <c r="I103" i="1"/>
  <c r="L103" i="1"/>
  <c r="C102" i="1"/>
  <c r="Q102" i="1"/>
  <c r="I102" i="1"/>
  <c r="L102" i="1"/>
  <c r="C101" i="1"/>
  <c r="Q101" i="1"/>
  <c r="I101" i="1"/>
  <c r="L101" i="1"/>
  <c r="C100" i="1"/>
  <c r="Q100" i="1"/>
  <c r="I100" i="1"/>
  <c r="L100" i="1"/>
  <c r="C99" i="1"/>
  <c r="Q99" i="1"/>
  <c r="I99" i="1"/>
  <c r="L99" i="1"/>
  <c r="C98" i="1"/>
  <c r="Q98" i="1"/>
  <c r="I98" i="1"/>
  <c r="L98" i="1"/>
  <c r="C97" i="1"/>
  <c r="Q97" i="1"/>
  <c r="I97" i="1"/>
  <c r="L97" i="1"/>
  <c r="C96" i="1"/>
  <c r="Q96" i="1"/>
  <c r="I96" i="1"/>
  <c r="L96" i="1"/>
  <c r="C95" i="1"/>
  <c r="Q95" i="1"/>
  <c r="I95" i="1"/>
  <c r="L95" i="1"/>
  <c r="C94" i="1"/>
  <c r="Q94" i="1"/>
  <c r="I94" i="1"/>
  <c r="L94" i="1"/>
  <c r="C93" i="1"/>
  <c r="Q93" i="1"/>
  <c r="I93" i="1"/>
  <c r="L93" i="1"/>
  <c r="C92" i="1"/>
  <c r="Q92" i="1"/>
  <c r="I92" i="1"/>
  <c r="L92" i="1"/>
  <c r="C91" i="1"/>
  <c r="Q91" i="1"/>
  <c r="I91" i="1"/>
  <c r="L91" i="1"/>
  <c r="C90" i="1"/>
  <c r="Q90" i="1"/>
  <c r="I90" i="1"/>
  <c r="L90" i="1"/>
  <c r="C89" i="1"/>
  <c r="Q89" i="1"/>
  <c r="I89" i="1"/>
  <c r="L89" i="1"/>
  <c r="C88" i="1"/>
  <c r="Q88" i="1"/>
  <c r="I88" i="1"/>
  <c r="L88" i="1"/>
  <c r="C87" i="1"/>
  <c r="Q87" i="1"/>
  <c r="I87" i="1"/>
  <c r="L87" i="1"/>
  <c r="C86" i="1"/>
  <c r="Q86" i="1"/>
  <c r="I86" i="1"/>
  <c r="L86" i="1"/>
  <c r="C85" i="1"/>
  <c r="Q85" i="1"/>
  <c r="I85" i="1"/>
  <c r="L85" i="1"/>
  <c r="C84" i="1"/>
  <c r="Q84" i="1"/>
  <c r="I84" i="1"/>
  <c r="L84" i="1"/>
  <c r="C83" i="1"/>
  <c r="Q83" i="1"/>
  <c r="I83" i="1"/>
  <c r="L83" i="1"/>
  <c r="C82" i="1"/>
  <c r="Q82" i="1"/>
  <c r="I82" i="1"/>
  <c r="L82" i="1"/>
  <c r="C81" i="1"/>
  <c r="Q81" i="1"/>
  <c r="I81" i="1"/>
  <c r="L81" i="1"/>
  <c r="C80" i="1"/>
  <c r="Q80" i="1"/>
  <c r="I80" i="1"/>
  <c r="L80" i="1"/>
  <c r="C79" i="1"/>
  <c r="Q79" i="1"/>
  <c r="I79" i="1"/>
  <c r="L79" i="1"/>
  <c r="C78" i="1"/>
  <c r="Q78" i="1"/>
  <c r="I78" i="1"/>
  <c r="L78" i="1"/>
  <c r="C77" i="1"/>
  <c r="Q77" i="1"/>
  <c r="I77" i="1"/>
  <c r="L77" i="1"/>
  <c r="C76" i="1"/>
  <c r="Q76" i="1"/>
  <c r="I76" i="1"/>
  <c r="L76" i="1"/>
  <c r="C75" i="1"/>
  <c r="Q75" i="1"/>
  <c r="I75" i="1"/>
  <c r="L75" i="1"/>
  <c r="C74" i="1"/>
  <c r="Q74" i="1"/>
  <c r="I74" i="1"/>
  <c r="L74" i="1"/>
  <c r="C73" i="1"/>
  <c r="Q73" i="1"/>
  <c r="I73" i="1"/>
  <c r="L73" i="1"/>
  <c r="C72" i="1"/>
  <c r="Q72" i="1"/>
  <c r="I72" i="1"/>
  <c r="L72" i="1"/>
  <c r="C71" i="1"/>
  <c r="Q71" i="1"/>
  <c r="I71" i="1"/>
  <c r="L71" i="1"/>
  <c r="C70" i="1"/>
  <c r="Q70" i="1"/>
  <c r="I70" i="1"/>
  <c r="L70" i="1"/>
  <c r="C69" i="1"/>
  <c r="Q69" i="1"/>
  <c r="I69" i="1"/>
  <c r="L69" i="1"/>
  <c r="C68" i="1"/>
  <c r="Q68" i="1"/>
  <c r="I68" i="1"/>
  <c r="L68" i="1"/>
  <c r="C67" i="1"/>
  <c r="Q67" i="1"/>
  <c r="I67" i="1"/>
  <c r="L67" i="1"/>
  <c r="C66" i="1"/>
  <c r="Q66" i="1"/>
  <c r="I66" i="1"/>
  <c r="L66" i="1"/>
  <c r="C65" i="1"/>
  <c r="Q65" i="1"/>
  <c r="I65" i="1"/>
  <c r="L65" i="1"/>
  <c r="C64" i="1"/>
  <c r="Q64" i="1"/>
  <c r="I64" i="1"/>
  <c r="L64" i="1"/>
  <c r="C63" i="1"/>
  <c r="Q63" i="1"/>
  <c r="I63" i="1"/>
  <c r="L63" i="1"/>
  <c r="C62" i="1"/>
  <c r="Q62" i="1"/>
  <c r="I62" i="1"/>
  <c r="L62" i="1"/>
  <c r="C61" i="1"/>
  <c r="Q61" i="1"/>
  <c r="I61" i="1"/>
  <c r="L61" i="1"/>
  <c r="C60" i="1"/>
  <c r="Q60" i="1"/>
  <c r="I60" i="1"/>
  <c r="L60" i="1"/>
  <c r="C59" i="1"/>
  <c r="Q59" i="1"/>
  <c r="I59" i="1"/>
  <c r="L59" i="1"/>
  <c r="C58" i="1"/>
  <c r="Q58" i="1"/>
  <c r="I58" i="1"/>
  <c r="L58" i="1"/>
  <c r="C57" i="1"/>
  <c r="Q57" i="1"/>
  <c r="I57" i="1"/>
  <c r="L57" i="1"/>
  <c r="C56" i="1"/>
  <c r="Q56" i="1"/>
  <c r="I56" i="1"/>
  <c r="L56" i="1"/>
  <c r="C55" i="1"/>
  <c r="Q55" i="1"/>
  <c r="I55" i="1"/>
  <c r="L55" i="1"/>
  <c r="C54" i="1"/>
  <c r="Q54" i="1"/>
  <c r="I54" i="1"/>
  <c r="L54" i="1"/>
  <c r="C53" i="1"/>
  <c r="Q53" i="1"/>
  <c r="I53" i="1"/>
  <c r="L53" i="1"/>
  <c r="C52" i="1"/>
  <c r="Q52" i="1"/>
  <c r="I52" i="1"/>
  <c r="L52" i="1"/>
  <c r="C51" i="1"/>
  <c r="Q51" i="1"/>
  <c r="I51" i="1"/>
  <c r="L51" i="1"/>
  <c r="C50" i="1"/>
  <c r="Q50" i="1"/>
  <c r="I50" i="1"/>
  <c r="L50" i="1"/>
  <c r="C49" i="1"/>
  <c r="Q49" i="1"/>
  <c r="I49" i="1"/>
  <c r="L49" i="1"/>
  <c r="C48" i="1"/>
  <c r="Q48" i="1"/>
  <c r="I48" i="1"/>
  <c r="L48" i="1"/>
  <c r="C47" i="1"/>
  <c r="Q47" i="1"/>
  <c r="I47" i="1"/>
  <c r="L47" i="1"/>
  <c r="C46" i="1"/>
  <c r="Q46" i="1"/>
  <c r="I46" i="1"/>
  <c r="L46" i="1"/>
  <c r="C45" i="1"/>
  <c r="Q45" i="1"/>
  <c r="I45" i="1"/>
  <c r="L45" i="1"/>
  <c r="C44" i="1"/>
  <c r="Q44" i="1"/>
  <c r="I44" i="1"/>
  <c r="L44" i="1"/>
  <c r="C43" i="1"/>
  <c r="Q43" i="1"/>
  <c r="I43" i="1"/>
  <c r="L43" i="1"/>
  <c r="C42" i="1"/>
  <c r="Q42" i="1"/>
  <c r="I42" i="1"/>
  <c r="L42" i="1"/>
  <c r="C41" i="1"/>
  <c r="Q41" i="1"/>
  <c r="I41" i="1"/>
  <c r="L41" i="1"/>
  <c r="C40" i="1"/>
  <c r="Q40" i="1"/>
  <c r="I40" i="1"/>
  <c r="L40" i="1"/>
  <c r="C39" i="1"/>
  <c r="Q39" i="1"/>
  <c r="I39" i="1"/>
  <c r="L39" i="1"/>
  <c r="C38" i="1"/>
  <c r="Q38" i="1"/>
  <c r="I38" i="1"/>
  <c r="L38" i="1"/>
  <c r="C37" i="1"/>
  <c r="Q37" i="1"/>
  <c r="I37" i="1"/>
  <c r="L37" i="1"/>
  <c r="C36" i="1"/>
  <c r="Q36" i="1"/>
  <c r="I36" i="1"/>
  <c r="L36" i="1"/>
  <c r="C35" i="1"/>
  <c r="Q35" i="1"/>
  <c r="I35" i="1"/>
  <c r="L35" i="1"/>
  <c r="C34" i="1"/>
  <c r="Q34" i="1"/>
  <c r="I34" i="1"/>
  <c r="L34" i="1"/>
  <c r="C33" i="1"/>
  <c r="Q33" i="1"/>
  <c r="I33" i="1"/>
  <c r="L33" i="1"/>
  <c r="C32" i="1"/>
  <c r="Q32" i="1"/>
  <c r="I32" i="1"/>
  <c r="L32" i="1"/>
  <c r="C31" i="1"/>
  <c r="Q31" i="1"/>
  <c r="I31" i="1"/>
  <c r="L31" i="1"/>
  <c r="C30" i="1"/>
  <c r="Q30" i="1"/>
  <c r="I30" i="1"/>
  <c r="L30" i="1"/>
  <c r="C29" i="1"/>
  <c r="Q29" i="1"/>
  <c r="I29" i="1"/>
  <c r="L29" i="1"/>
  <c r="C28" i="1"/>
  <c r="Q28" i="1"/>
  <c r="I28" i="1"/>
  <c r="L28" i="1"/>
  <c r="C27" i="1"/>
  <c r="Q27" i="1"/>
  <c r="I27" i="1"/>
  <c r="L27" i="1"/>
  <c r="C26" i="1"/>
  <c r="Q26" i="1"/>
  <c r="I26" i="1"/>
  <c r="L26" i="1"/>
  <c r="C25" i="1"/>
  <c r="Q25" i="1"/>
  <c r="I25" i="1"/>
  <c r="L25" i="1"/>
  <c r="C24" i="1"/>
  <c r="Q24" i="1"/>
  <c r="I24" i="1"/>
  <c r="L24" i="1"/>
  <c r="C23" i="1"/>
  <c r="Q23" i="1"/>
  <c r="I23" i="1"/>
  <c r="L23" i="1"/>
  <c r="C22" i="1"/>
  <c r="Q22" i="1"/>
  <c r="I22" i="1"/>
  <c r="L22" i="1"/>
  <c r="C21" i="1"/>
  <c r="Q21" i="1"/>
  <c r="I21" i="1"/>
  <c r="L21" i="1"/>
  <c r="C20" i="1"/>
  <c r="Q20" i="1"/>
  <c r="I20" i="1"/>
  <c r="L20" i="1"/>
  <c r="C19" i="1"/>
  <c r="Q19" i="1"/>
  <c r="I19" i="1"/>
  <c r="L19" i="1"/>
  <c r="C18" i="1"/>
  <c r="Q18" i="1"/>
  <c r="I18" i="1"/>
  <c r="L18" i="1"/>
  <c r="C17" i="1"/>
  <c r="Q17" i="1"/>
  <c r="I17" i="1"/>
  <c r="L17" i="1"/>
  <c r="C16" i="1"/>
  <c r="Q16" i="1"/>
  <c r="I16" i="1"/>
  <c r="L16" i="1"/>
  <c r="C15" i="1"/>
  <c r="Q15" i="1"/>
  <c r="I15" i="1"/>
  <c r="L15" i="1"/>
  <c r="C14" i="1"/>
  <c r="Q14" i="1"/>
  <c r="I14" i="1"/>
  <c r="L14" i="1"/>
  <c r="C13" i="1"/>
  <c r="Q13" i="1"/>
  <c r="I13" i="1"/>
  <c r="L13" i="1"/>
  <c r="C12" i="1"/>
  <c r="Q12" i="1"/>
  <c r="I12" i="1"/>
  <c r="L12" i="1"/>
  <c r="C11" i="1"/>
  <c r="Q11" i="1"/>
  <c r="I11" i="1"/>
  <c r="L11" i="1"/>
  <c r="C10" i="1"/>
  <c r="Q10" i="1"/>
  <c r="I10" i="1"/>
  <c r="L10" i="1"/>
  <c r="C9" i="1"/>
  <c r="Q9" i="1"/>
  <c r="I9" i="1"/>
  <c r="L9" i="1"/>
  <c r="C8" i="1"/>
  <c r="Q8" i="1"/>
  <c r="I8" i="1"/>
  <c r="L8" i="1"/>
  <c r="C7" i="1"/>
  <c r="Q7" i="1"/>
  <c r="I7" i="1"/>
  <c r="L7" i="1"/>
  <c r="C6" i="1"/>
  <c r="Q6" i="1"/>
  <c r="I6" i="1"/>
  <c r="L6" i="1"/>
  <c r="C5" i="1"/>
  <c r="Q5" i="1"/>
  <c r="I5" i="1"/>
  <c r="L5" i="1"/>
  <c r="C4" i="1"/>
  <c r="Q4" i="1"/>
  <c r="I4" i="1"/>
  <c r="L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R338" i="7"/>
  <c r="R337" i="7"/>
  <c r="R336" i="7"/>
  <c r="R335" i="7"/>
  <c r="R334" i="7"/>
  <c r="R333" i="7"/>
  <c r="R332" i="7"/>
  <c r="R331" i="7"/>
  <c r="R330" i="7"/>
  <c r="R329" i="7"/>
  <c r="R328" i="7"/>
  <c r="R327" i="7"/>
  <c r="R326" i="7"/>
  <c r="R325" i="7"/>
  <c r="R324" i="7"/>
  <c r="R323" i="7"/>
  <c r="R322" i="7"/>
  <c r="R321" i="7"/>
  <c r="R320" i="7"/>
  <c r="R319" i="7"/>
  <c r="R318" i="7"/>
  <c r="R317" i="7"/>
  <c r="R316" i="7"/>
  <c r="R315" i="7"/>
  <c r="R314" i="7"/>
  <c r="R313" i="7"/>
  <c r="R312" i="7"/>
  <c r="R311" i="7"/>
  <c r="R310" i="7"/>
  <c r="R309" i="7"/>
  <c r="R308" i="7"/>
  <c r="R307" i="7"/>
  <c r="R306" i="7"/>
  <c r="R305" i="7"/>
  <c r="R304" i="7"/>
  <c r="R303" i="7"/>
  <c r="R302" i="7"/>
  <c r="R301" i="7"/>
  <c r="R300" i="7"/>
  <c r="R299" i="7"/>
  <c r="R298" i="7"/>
  <c r="R297" i="7"/>
  <c r="R296" i="7"/>
  <c r="R295" i="7"/>
  <c r="R294" i="7"/>
  <c r="R293" i="7"/>
  <c r="R292" i="7"/>
  <c r="R291" i="7"/>
  <c r="R290" i="7"/>
  <c r="R289" i="7"/>
  <c r="R288" i="7"/>
  <c r="R287" i="7"/>
  <c r="R286" i="7"/>
  <c r="R285" i="7"/>
  <c r="R284" i="7"/>
  <c r="R283" i="7"/>
  <c r="R282" i="7"/>
  <c r="R281" i="7"/>
  <c r="R280" i="7"/>
  <c r="R279" i="7"/>
  <c r="R278" i="7"/>
  <c r="R277" i="7"/>
  <c r="R276" i="7"/>
  <c r="R275" i="7"/>
  <c r="R274" i="7"/>
  <c r="R273" i="7"/>
  <c r="R272" i="7"/>
  <c r="R271" i="7"/>
  <c r="R270" i="7"/>
  <c r="R269" i="7"/>
  <c r="R268" i="7"/>
  <c r="R267" i="7"/>
  <c r="R266" i="7"/>
  <c r="R265" i="7"/>
  <c r="R264" i="7"/>
  <c r="R263" i="7"/>
  <c r="R262" i="7"/>
  <c r="R261" i="7"/>
  <c r="R260" i="7"/>
  <c r="R259" i="7"/>
  <c r="R258" i="7"/>
  <c r="R257" i="7"/>
  <c r="R256" i="7"/>
  <c r="R255" i="7"/>
  <c r="R254" i="7"/>
  <c r="R253" i="7"/>
  <c r="R252" i="7"/>
  <c r="R251" i="7"/>
  <c r="R250" i="7"/>
  <c r="R249" i="7"/>
  <c r="R248" i="7"/>
  <c r="R247" i="7"/>
  <c r="R246" i="7"/>
  <c r="R245" i="7"/>
  <c r="R244" i="7"/>
  <c r="R243" i="7"/>
  <c r="R242" i="7"/>
  <c r="R241" i="7"/>
  <c r="R240" i="7"/>
  <c r="R239" i="7"/>
  <c r="R238" i="7"/>
  <c r="R237" i="7"/>
  <c r="R236" i="7"/>
  <c r="R235" i="7"/>
  <c r="R234" i="7"/>
  <c r="R233" i="7"/>
  <c r="R232" i="7"/>
  <c r="R231" i="7"/>
  <c r="R230" i="7"/>
  <c r="R229" i="7"/>
  <c r="R228" i="7"/>
  <c r="R227" i="7"/>
  <c r="R226" i="7"/>
  <c r="R225" i="7"/>
  <c r="R224" i="7"/>
  <c r="R223" i="7"/>
  <c r="R222" i="7"/>
  <c r="R221" i="7"/>
  <c r="R220" i="7"/>
  <c r="R219" i="7"/>
  <c r="R218" i="7"/>
  <c r="R217" i="7"/>
  <c r="R216" i="7"/>
  <c r="R215" i="7"/>
  <c r="R214" i="7"/>
  <c r="R213" i="7"/>
  <c r="R212" i="7"/>
  <c r="R211" i="7"/>
  <c r="R210" i="7"/>
  <c r="R209" i="7"/>
  <c r="R208" i="7"/>
  <c r="R207" i="7"/>
  <c r="R206" i="7"/>
  <c r="R205" i="7"/>
  <c r="R204" i="7"/>
  <c r="R203" i="7"/>
  <c r="R202" i="7"/>
  <c r="R201" i="7"/>
  <c r="R200" i="7"/>
  <c r="R199" i="7"/>
  <c r="R198" i="7"/>
  <c r="R197" i="7"/>
  <c r="R196" i="7"/>
  <c r="R195" i="7"/>
  <c r="R194" i="7"/>
  <c r="R193" i="7"/>
  <c r="R192" i="7"/>
  <c r="R191" i="7"/>
  <c r="R190" i="7"/>
  <c r="R189" i="7"/>
  <c r="R188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I338" i="7"/>
  <c r="N338" i="7"/>
  <c r="I337" i="7"/>
  <c r="N337" i="7"/>
  <c r="I336" i="7"/>
  <c r="N336" i="7"/>
  <c r="I335" i="7"/>
  <c r="N335" i="7"/>
  <c r="I334" i="7"/>
  <c r="N334" i="7"/>
  <c r="I333" i="7"/>
  <c r="N333" i="7"/>
  <c r="I332" i="7"/>
  <c r="N332" i="7"/>
  <c r="I331" i="7"/>
  <c r="N331" i="7"/>
  <c r="I330" i="7"/>
  <c r="N330" i="7"/>
  <c r="I329" i="7"/>
  <c r="N329" i="7"/>
  <c r="I328" i="7"/>
  <c r="N328" i="7"/>
  <c r="I327" i="7"/>
  <c r="N327" i="7"/>
  <c r="I326" i="7"/>
  <c r="N326" i="7"/>
  <c r="I325" i="7"/>
  <c r="N325" i="7"/>
  <c r="I324" i="7"/>
  <c r="N324" i="7"/>
  <c r="I323" i="7"/>
  <c r="N323" i="7"/>
  <c r="I322" i="7"/>
  <c r="N322" i="7"/>
  <c r="I321" i="7"/>
  <c r="N321" i="7"/>
  <c r="I320" i="7"/>
  <c r="N320" i="7"/>
  <c r="I319" i="7"/>
  <c r="N319" i="7"/>
  <c r="I318" i="7"/>
  <c r="N318" i="7"/>
  <c r="I317" i="7"/>
  <c r="N317" i="7"/>
  <c r="I316" i="7"/>
  <c r="N316" i="7"/>
  <c r="I315" i="7"/>
  <c r="N315" i="7"/>
  <c r="I314" i="7"/>
  <c r="N314" i="7"/>
  <c r="I313" i="7"/>
  <c r="N313" i="7"/>
  <c r="I312" i="7"/>
  <c r="N312" i="7"/>
  <c r="I311" i="7"/>
  <c r="N311" i="7"/>
  <c r="I310" i="7"/>
  <c r="N310" i="7"/>
  <c r="I309" i="7"/>
  <c r="N309" i="7"/>
  <c r="I308" i="7"/>
  <c r="N308" i="7"/>
  <c r="I307" i="7"/>
  <c r="N307" i="7"/>
  <c r="I306" i="7"/>
  <c r="N306" i="7"/>
  <c r="I305" i="7"/>
  <c r="N305" i="7"/>
  <c r="I304" i="7"/>
  <c r="N304" i="7"/>
  <c r="I303" i="7"/>
  <c r="N303" i="7"/>
  <c r="I302" i="7"/>
  <c r="N302" i="7"/>
  <c r="I301" i="7"/>
  <c r="N301" i="7"/>
  <c r="I300" i="7"/>
  <c r="N300" i="7"/>
  <c r="I299" i="7"/>
  <c r="N299" i="7"/>
  <c r="I298" i="7"/>
  <c r="N298" i="7"/>
  <c r="I297" i="7"/>
  <c r="N297" i="7"/>
  <c r="I296" i="7"/>
  <c r="N296" i="7"/>
  <c r="I295" i="7"/>
  <c r="N295" i="7"/>
  <c r="I294" i="7"/>
  <c r="N294" i="7"/>
  <c r="I293" i="7"/>
  <c r="N293" i="7"/>
  <c r="I292" i="7"/>
  <c r="N292" i="7"/>
  <c r="I291" i="7"/>
  <c r="N291" i="7"/>
  <c r="I290" i="7"/>
  <c r="N290" i="7"/>
  <c r="I289" i="7"/>
  <c r="N289" i="7"/>
  <c r="I288" i="7"/>
  <c r="N288" i="7"/>
  <c r="I287" i="7"/>
  <c r="N287" i="7"/>
  <c r="I286" i="7"/>
  <c r="N286" i="7"/>
  <c r="I285" i="7"/>
  <c r="N285" i="7"/>
  <c r="I284" i="7"/>
  <c r="N284" i="7"/>
  <c r="I283" i="7"/>
  <c r="N283" i="7"/>
  <c r="I282" i="7"/>
  <c r="N282" i="7"/>
  <c r="I281" i="7"/>
  <c r="N281" i="7"/>
  <c r="I280" i="7"/>
  <c r="N280" i="7"/>
  <c r="I279" i="7"/>
  <c r="N279" i="7"/>
  <c r="I278" i="7"/>
  <c r="N278" i="7"/>
  <c r="I277" i="7"/>
  <c r="N277" i="7"/>
  <c r="I276" i="7"/>
  <c r="N276" i="7"/>
  <c r="I275" i="7"/>
  <c r="N275" i="7"/>
  <c r="I274" i="7"/>
  <c r="N274" i="7"/>
  <c r="I273" i="7"/>
  <c r="N273" i="7"/>
  <c r="I272" i="7"/>
  <c r="N272" i="7"/>
  <c r="I271" i="7"/>
  <c r="N271" i="7"/>
  <c r="I270" i="7"/>
  <c r="N270" i="7"/>
  <c r="I269" i="7"/>
  <c r="N269" i="7"/>
  <c r="I268" i="7"/>
  <c r="N268" i="7"/>
  <c r="I267" i="7"/>
  <c r="N267" i="7"/>
  <c r="I266" i="7"/>
  <c r="N266" i="7"/>
  <c r="I265" i="7"/>
  <c r="N265" i="7"/>
  <c r="I264" i="7"/>
  <c r="N264" i="7"/>
  <c r="I263" i="7"/>
  <c r="N263" i="7"/>
  <c r="I262" i="7"/>
  <c r="N262" i="7"/>
  <c r="I261" i="7"/>
  <c r="N261" i="7"/>
  <c r="I260" i="7"/>
  <c r="N260" i="7"/>
  <c r="I259" i="7"/>
  <c r="N259" i="7"/>
  <c r="I258" i="7"/>
  <c r="N258" i="7"/>
  <c r="I257" i="7"/>
  <c r="N257" i="7"/>
  <c r="I256" i="7"/>
  <c r="N256" i="7"/>
  <c r="I255" i="7"/>
  <c r="N255" i="7"/>
  <c r="I254" i="7"/>
  <c r="N254" i="7"/>
  <c r="I253" i="7"/>
  <c r="N253" i="7"/>
  <c r="I252" i="7"/>
  <c r="N252" i="7"/>
  <c r="I251" i="7"/>
  <c r="N251" i="7"/>
  <c r="I250" i="7"/>
  <c r="N250" i="7"/>
  <c r="I249" i="7"/>
  <c r="N249" i="7"/>
  <c r="I248" i="7"/>
  <c r="N248" i="7"/>
  <c r="I247" i="7"/>
  <c r="N247" i="7"/>
  <c r="I246" i="7"/>
  <c r="N246" i="7"/>
  <c r="I245" i="7"/>
  <c r="N245" i="7"/>
  <c r="I244" i="7"/>
  <c r="N244" i="7"/>
  <c r="I243" i="7"/>
  <c r="N243" i="7"/>
  <c r="I242" i="7"/>
  <c r="N242" i="7"/>
  <c r="I241" i="7"/>
  <c r="N241" i="7"/>
  <c r="I240" i="7"/>
  <c r="N240" i="7"/>
  <c r="I239" i="7"/>
  <c r="N239" i="7"/>
  <c r="I238" i="7"/>
  <c r="N238" i="7"/>
  <c r="I237" i="7"/>
  <c r="N237" i="7"/>
  <c r="I236" i="7"/>
  <c r="N236" i="7"/>
  <c r="I235" i="7"/>
  <c r="N235" i="7"/>
  <c r="I234" i="7"/>
  <c r="N234" i="7"/>
  <c r="I233" i="7"/>
  <c r="N233" i="7"/>
  <c r="I232" i="7"/>
  <c r="N232" i="7"/>
  <c r="I231" i="7"/>
  <c r="N231" i="7"/>
  <c r="I230" i="7"/>
  <c r="N230" i="7"/>
  <c r="I229" i="7"/>
  <c r="N229" i="7"/>
  <c r="I228" i="7"/>
  <c r="N228" i="7"/>
  <c r="I227" i="7"/>
  <c r="N227" i="7"/>
  <c r="I226" i="7"/>
  <c r="N226" i="7"/>
  <c r="I225" i="7"/>
  <c r="N225" i="7"/>
  <c r="I224" i="7"/>
  <c r="N224" i="7"/>
  <c r="I223" i="7"/>
  <c r="N223" i="7"/>
  <c r="I222" i="7"/>
  <c r="N222" i="7"/>
  <c r="I221" i="7"/>
  <c r="N221" i="7"/>
  <c r="I220" i="7"/>
  <c r="N220" i="7"/>
  <c r="I219" i="7"/>
  <c r="N219" i="7"/>
  <c r="I218" i="7"/>
  <c r="N218" i="7"/>
  <c r="I217" i="7"/>
  <c r="N217" i="7"/>
  <c r="I216" i="7"/>
  <c r="N216" i="7"/>
  <c r="I215" i="7"/>
  <c r="N215" i="7"/>
  <c r="I214" i="7"/>
  <c r="N214" i="7"/>
  <c r="I213" i="7"/>
  <c r="N213" i="7"/>
  <c r="I212" i="7"/>
  <c r="N212" i="7"/>
  <c r="I211" i="7"/>
  <c r="N211" i="7"/>
  <c r="I210" i="7"/>
  <c r="N210" i="7"/>
  <c r="I209" i="7"/>
  <c r="N209" i="7"/>
  <c r="I208" i="7"/>
  <c r="N208" i="7"/>
  <c r="I207" i="7"/>
  <c r="N207" i="7"/>
  <c r="I206" i="7"/>
  <c r="N206" i="7"/>
  <c r="I205" i="7"/>
  <c r="N205" i="7"/>
  <c r="I204" i="7"/>
  <c r="N204" i="7"/>
  <c r="I203" i="7"/>
  <c r="N203" i="7"/>
  <c r="I202" i="7"/>
  <c r="N202" i="7"/>
  <c r="I201" i="7"/>
  <c r="N201" i="7"/>
  <c r="I200" i="7"/>
  <c r="N200" i="7"/>
  <c r="I199" i="7"/>
  <c r="N199" i="7"/>
  <c r="I198" i="7"/>
  <c r="N198" i="7"/>
  <c r="I197" i="7"/>
  <c r="N197" i="7"/>
  <c r="I196" i="7"/>
  <c r="N196" i="7"/>
  <c r="I195" i="7"/>
  <c r="N195" i="7"/>
  <c r="I194" i="7"/>
  <c r="N194" i="7"/>
  <c r="I193" i="7"/>
  <c r="N193" i="7"/>
  <c r="I192" i="7"/>
  <c r="N192" i="7"/>
  <c r="I191" i="7"/>
  <c r="N191" i="7"/>
  <c r="I190" i="7"/>
  <c r="N190" i="7"/>
  <c r="I189" i="7"/>
  <c r="N189" i="7"/>
  <c r="I188" i="7"/>
  <c r="N188" i="7"/>
  <c r="I187" i="7"/>
  <c r="N187" i="7"/>
  <c r="I186" i="7"/>
  <c r="N186" i="7"/>
  <c r="I185" i="7"/>
  <c r="N185" i="7"/>
  <c r="I184" i="7"/>
  <c r="N184" i="7"/>
  <c r="I183" i="7"/>
  <c r="N183" i="7"/>
  <c r="I182" i="7"/>
  <c r="N182" i="7"/>
  <c r="I181" i="7"/>
  <c r="N181" i="7"/>
  <c r="I180" i="7"/>
  <c r="N180" i="7"/>
  <c r="I179" i="7"/>
  <c r="N179" i="7"/>
  <c r="I178" i="7"/>
  <c r="N178" i="7"/>
  <c r="I177" i="7"/>
  <c r="N177" i="7"/>
  <c r="I176" i="7"/>
  <c r="N176" i="7"/>
  <c r="I175" i="7"/>
  <c r="N175" i="7"/>
  <c r="I174" i="7"/>
  <c r="N174" i="7"/>
  <c r="I173" i="7"/>
  <c r="N173" i="7"/>
  <c r="I172" i="7"/>
  <c r="N172" i="7"/>
  <c r="I171" i="7"/>
  <c r="N171" i="7"/>
  <c r="I170" i="7"/>
  <c r="N170" i="7"/>
  <c r="I169" i="7"/>
  <c r="N169" i="7"/>
  <c r="I168" i="7"/>
  <c r="N168" i="7"/>
  <c r="I167" i="7"/>
  <c r="N167" i="7"/>
  <c r="I166" i="7"/>
  <c r="N166" i="7"/>
  <c r="I165" i="7"/>
  <c r="N165" i="7"/>
  <c r="I164" i="7"/>
  <c r="N164" i="7"/>
  <c r="I163" i="7"/>
  <c r="N163" i="7"/>
  <c r="I162" i="7"/>
  <c r="N162" i="7"/>
  <c r="I161" i="7"/>
  <c r="N161" i="7"/>
  <c r="I160" i="7"/>
  <c r="N160" i="7"/>
  <c r="I159" i="7"/>
  <c r="N159" i="7"/>
  <c r="I158" i="7"/>
  <c r="N158" i="7"/>
  <c r="I157" i="7"/>
  <c r="N157" i="7"/>
  <c r="I156" i="7"/>
  <c r="N156" i="7"/>
  <c r="I155" i="7"/>
  <c r="N155" i="7"/>
  <c r="I154" i="7"/>
  <c r="N154" i="7"/>
  <c r="I153" i="7"/>
  <c r="N153" i="7"/>
  <c r="I152" i="7"/>
  <c r="N152" i="7"/>
  <c r="I151" i="7"/>
  <c r="N151" i="7"/>
  <c r="I150" i="7"/>
  <c r="N150" i="7"/>
  <c r="I149" i="7"/>
  <c r="N149" i="7"/>
  <c r="I148" i="7"/>
  <c r="N148" i="7"/>
  <c r="I147" i="7"/>
  <c r="N147" i="7"/>
  <c r="I146" i="7"/>
  <c r="N146" i="7"/>
  <c r="I145" i="7"/>
  <c r="N145" i="7"/>
  <c r="I144" i="7"/>
  <c r="N144" i="7"/>
  <c r="I143" i="7"/>
  <c r="N143" i="7"/>
  <c r="I142" i="7"/>
  <c r="N142" i="7"/>
  <c r="I141" i="7"/>
  <c r="N141" i="7"/>
  <c r="I140" i="7"/>
  <c r="N140" i="7"/>
  <c r="I139" i="7"/>
  <c r="N139" i="7"/>
  <c r="I138" i="7"/>
  <c r="N138" i="7"/>
  <c r="I137" i="7"/>
  <c r="N137" i="7"/>
  <c r="I136" i="7"/>
  <c r="N136" i="7"/>
  <c r="I135" i="7"/>
  <c r="N135" i="7"/>
  <c r="I134" i="7"/>
  <c r="N134" i="7"/>
  <c r="I133" i="7"/>
  <c r="N133" i="7"/>
  <c r="I132" i="7"/>
  <c r="N132" i="7"/>
  <c r="I131" i="7"/>
  <c r="N131" i="7"/>
  <c r="I130" i="7"/>
  <c r="N130" i="7"/>
  <c r="I129" i="7"/>
  <c r="N129" i="7"/>
  <c r="I128" i="7"/>
  <c r="N128" i="7"/>
  <c r="I127" i="7"/>
  <c r="N127" i="7"/>
  <c r="I126" i="7"/>
  <c r="N126" i="7"/>
  <c r="I125" i="7"/>
  <c r="N125" i="7"/>
  <c r="I124" i="7"/>
  <c r="N124" i="7"/>
  <c r="I123" i="7"/>
  <c r="N123" i="7"/>
  <c r="I122" i="7"/>
  <c r="N122" i="7"/>
  <c r="I121" i="7"/>
  <c r="N121" i="7"/>
  <c r="I120" i="7"/>
  <c r="N120" i="7"/>
  <c r="I119" i="7"/>
  <c r="N119" i="7"/>
  <c r="I118" i="7"/>
  <c r="N118" i="7"/>
  <c r="I117" i="7"/>
  <c r="N117" i="7"/>
  <c r="I116" i="7"/>
  <c r="N116" i="7"/>
  <c r="I115" i="7"/>
  <c r="N115" i="7"/>
  <c r="I114" i="7"/>
  <c r="N114" i="7"/>
  <c r="I113" i="7"/>
  <c r="N113" i="7"/>
  <c r="I112" i="7"/>
  <c r="N112" i="7"/>
  <c r="I111" i="7"/>
  <c r="N111" i="7"/>
  <c r="I110" i="7"/>
  <c r="N110" i="7"/>
  <c r="I109" i="7"/>
  <c r="N109" i="7"/>
  <c r="I108" i="7"/>
  <c r="N108" i="7"/>
  <c r="I107" i="7"/>
  <c r="N107" i="7"/>
  <c r="I106" i="7"/>
  <c r="N106" i="7"/>
  <c r="I105" i="7"/>
  <c r="N105" i="7"/>
  <c r="I104" i="7"/>
  <c r="N104" i="7"/>
  <c r="I103" i="7"/>
  <c r="N103" i="7"/>
  <c r="I102" i="7"/>
  <c r="N102" i="7"/>
  <c r="I101" i="7"/>
  <c r="N101" i="7"/>
  <c r="I100" i="7"/>
  <c r="N100" i="7"/>
  <c r="I99" i="7"/>
  <c r="N99" i="7"/>
  <c r="I98" i="7"/>
  <c r="N98" i="7"/>
  <c r="I97" i="7"/>
  <c r="N97" i="7"/>
  <c r="I96" i="7"/>
  <c r="N96" i="7"/>
  <c r="I95" i="7"/>
  <c r="N95" i="7"/>
  <c r="I94" i="7"/>
  <c r="N94" i="7"/>
  <c r="I93" i="7"/>
  <c r="N93" i="7"/>
  <c r="I92" i="7"/>
  <c r="N92" i="7"/>
  <c r="I91" i="7"/>
  <c r="N91" i="7"/>
  <c r="I90" i="7"/>
  <c r="N90" i="7"/>
  <c r="I89" i="7"/>
  <c r="N89" i="7"/>
  <c r="I88" i="7"/>
  <c r="N88" i="7"/>
  <c r="I87" i="7"/>
  <c r="N87" i="7"/>
  <c r="I86" i="7"/>
  <c r="N86" i="7"/>
  <c r="I85" i="7"/>
  <c r="N85" i="7"/>
  <c r="I84" i="7"/>
  <c r="N84" i="7"/>
  <c r="I83" i="7"/>
  <c r="N83" i="7"/>
  <c r="I82" i="7"/>
  <c r="N82" i="7"/>
  <c r="I81" i="7"/>
  <c r="N81" i="7"/>
  <c r="I80" i="7"/>
  <c r="N80" i="7"/>
  <c r="I79" i="7"/>
  <c r="N79" i="7"/>
  <c r="I78" i="7"/>
  <c r="N78" i="7"/>
  <c r="I77" i="7"/>
  <c r="N77" i="7"/>
  <c r="I76" i="7"/>
  <c r="N76" i="7"/>
  <c r="I75" i="7"/>
  <c r="N75" i="7"/>
  <c r="I74" i="7"/>
  <c r="N74" i="7"/>
  <c r="I73" i="7"/>
  <c r="N73" i="7"/>
  <c r="I72" i="7"/>
  <c r="N72" i="7"/>
  <c r="I71" i="7"/>
  <c r="N71" i="7"/>
  <c r="I70" i="7"/>
  <c r="N70" i="7"/>
  <c r="I69" i="7"/>
  <c r="N69" i="7"/>
  <c r="I68" i="7"/>
  <c r="N68" i="7"/>
  <c r="I67" i="7"/>
  <c r="N67" i="7"/>
  <c r="I66" i="7"/>
  <c r="N66" i="7"/>
  <c r="I65" i="7"/>
  <c r="N65" i="7"/>
  <c r="I64" i="7"/>
  <c r="N64" i="7"/>
  <c r="I63" i="7"/>
  <c r="N63" i="7"/>
  <c r="I62" i="7"/>
  <c r="N62" i="7"/>
  <c r="I61" i="7"/>
  <c r="N61" i="7"/>
  <c r="I60" i="7"/>
  <c r="N60" i="7"/>
  <c r="I59" i="7"/>
  <c r="N59" i="7"/>
  <c r="I58" i="7"/>
  <c r="N58" i="7"/>
  <c r="I57" i="7"/>
  <c r="N57" i="7"/>
  <c r="I56" i="7"/>
  <c r="N56" i="7"/>
  <c r="I55" i="7"/>
  <c r="N55" i="7"/>
  <c r="I54" i="7"/>
  <c r="N54" i="7"/>
  <c r="I53" i="7"/>
  <c r="N53" i="7"/>
  <c r="I52" i="7"/>
  <c r="N52" i="7"/>
  <c r="I51" i="7"/>
  <c r="N51" i="7"/>
  <c r="I50" i="7"/>
  <c r="N50" i="7"/>
  <c r="I49" i="7"/>
  <c r="N49" i="7"/>
  <c r="I48" i="7"/>
  <c r="N48" i="7"/>
  <c r="I47" i="7"/>
  <c r="N47" i="7"/>
  <c r="I46" i="7"/>
  <c r="N46" i="7"/>
  <c r="I45" i="7"/>
  <c r="N45" i="7"/>
  <c r="I44" i="7"/>
  <c r="N44" i="7"/>
  <c r="I43" i="7"/>
  <c r="N43" i="7"/>
  <c r="I42" i="7"/>
  <c r="N42" i="7"/>
  <c r="I41" i="7"/>
  <c r="N41" i="7"/>
  <c r="I40" i="7"/>
  <c r="N40" i="7"/>
  <c r="I39" i="7"/>
  <c r="N39" i="7"/>
  <c r="I38" i="7"/>
  <c r="N38" i="7"/>
  <c r="I37" i="7"/>
  <c r="N37" i="7"/>
  <c r="I36" i="7"/>
  <c r="N36" i="7"/>
  <c r="I35" i="7"/>
  <c r="N35" i="7"/>
  <c r="I34" i="7"/>
  <c r="N34" i="7"/>
  <c r="I33" i="7"/>
  <c r="N33" i="7"/>
  <c r="I32" i="7"/>
  <c r="N32" i="7"/>
  <c r="I31" i="7"/>
  <c r="N31" i="7"/>
  <c r="I30" i="7"/>
  <c r="N30" i="7"/>
  <c r="I29" i="7"/>
  <c r="N29" i="7"/>
  <c r="I28" i="7"/>
  <c r="N28" i="7"/>
  <c r="I27" i="7"/>
  <c r="N27" i="7"/>
  <c r="I26" i="7"/>
  <c r="N26" i="7"/>
  <c r="I25" i="7"/>
  <c r="N25" i="7"/>
  <c r="I24" i="7"/>
  <c r="N24" i="7"/>
  <c r="I23" i="7"/>
  <c r="N23" i="7"/>
  <c r="I22" i="7"/>
  <c r="N22" i="7"/>
  <c r="I21" i="7"/>
  <c r="N21" i="7"/>
  <c r="I20" i="7"/>
  <c r="N20" i="7"/>
  <c r="I19" i="7"/>
  <c r="N19" i="7"/>
  <c r="I18" i="7"/>
  <c r="N18" i="7"/>
  <c r="I17" i="7"/>
  <c r="N17" i="7"/>
  <c r="I16" i="7"/>
  <c r="N16" i="7"/>
  <c r="I15" i="7"/>
  <c r="N15" i="7"/>
  <c r="I14" i="7"/>
  <c r="N14" i="7"/>
  <c r="I13" i="7"/>
  <c r="N13" i="7"/>
  <c r="I12" i="7"/>
  <c r="N12" i="7"/>
  <c r="I11" i="7"/>
  <c r="N11" i="7"/>
  <c r="I10" i="7"/>
  <c r="N10" i="7"/>
  <c r="I9" i="7"/>
  <c r="N9" i="7"/>
  <c r="I8" i="7"/>
  <c r="N8" i="7"/>
  <c r="I7" i="7"/>
  <c r="N7" i="7"/>
  <c r="I6" i="7"/>
  <c r="N6" i="7"/>
  <c r="I5" i="7"/>
  <c r="N5" i="7"/>
  <c r="I4" i="7"/>
  <c r="N4" i="7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M293" i="1"/>
  <c r="N293" i="1"/>
  <c r="P293" i="1"/>
  <c r="M292" i="1"/>
  <c r="N292" i="1"/>
  <c r="P292" i="1"/>
  <c r="M291" i="1"/>
  <c r="N291" i="1"/>
  <c r="P291" i="1"/>
  <c r="M290" i="1"/>
  <c r="N290" i="1"/>
  <c r="P290" i="1"/>
  <c r="M289" i="1"/>
  <c r="N289" i="1"/>
  <c r="P289" i="1"/>
  <c r="M288" i="1"/>
  <c r="N288" i="1"/>
  <c r="P288" i="1"/>
  <c r="M287" i="1"/>
  <c r="N287" i="1"/>
  <c r="P287" i="1"/>
  <c r="M286" i="1"/>
  <c r="N286" i="1"/>
  <c r="P286" i="1"/>
  <c r="M285" i="1"/>
  <c r="N285" i="1"/>
  <c r="P285" i="1"/>
  <c r="M284" i="1"/>
  <c r="N284" i="1"/>
  <c r="P284" i="1"/>
  <c r="M283" i="1"/>
  <c r="N283" i="1"/>
  <c r="P283" i="1"/>
  <c r="M282" i="1"/>
  <c r="N282" i="1"/>
  <c r="P282" i="1"/>
  <c r="M281" i="1"/>
  <c r="N281" i="1"/>
  <c r="P281" i="1"/>
  <c r="M280" i="1"/>
  <c r="N280" i="1"/>
  <c r="P280" i="1"/>
  <c r="M279" i="1"/>
  <c r="N279" i="1"/>
  <c r="P279" i="1"/>
  <c r="M278" i="1"/>
  <c r="N278" i="1"/>
  <c r="P278" i="1"/>
  <c r="M277" i="1"/>
  <c r="N277" i="1"/>
  <c r="P277" i="1"/>
  <c r="M276" i="1"/>
  <c r="N276" i="1"/>
  <c r="P276" i="1"/>
  <c r="M275" i="1"/>
  <c r="N275" i="1"/>
  <c r="P275" i="1"/>
  <c r="M274" i="1"/>
  <c r="N274" i="1"/>
  <c r="P274" i="1"/>
  <c r="M273" i="1"/>
  <c r="N273" i="1"/>
  <c r="P273" i="1"/>
  <c r="M272" i="1"/>
  <c r="N272" i="1"/>
  <c r="P272" i="1"/>
  <c r="M271" i="1"/>
  <c r="N271" i="1"/>
  <c r="P271" i="1"/>
  <c r="M270" i="1"/>
  <c r="N270" i="1"/>
  <c r="P270" i="1"/>
  <c r="M269" i="1"/>
  <c r="N269" i="1"/>
  <c r="P269" i="1"/>
  <c r="M268" i="1"/>
  <c r="N268" i="1"/>
  <c r="P268" i="1"/>
  <c r="M267" i="1"/>
  <c r="N267" i="1"/>
  <c r="P267" i="1"/>
  <c r="M266" i="1"/>
  <c r="N266" i="1"/>
  <c r="P266" i="1"/>
  <c r="M265" i="1"/>
  <c r="N265" i="1"/>
  <c r="P265" i="1"/>
  <c r="M264" i="1"/>
  <c r="N264" i="1"/>
  <c r="P264" i="1"/>
  <c r="M263" i="1"/>
  <c r="N263" i="1"/>
  <c r="P263" i="1"/>
  <c r="M262" i="1"/>
  <c r="N262" i="1"/>
  <c r="P262" i="1"/>
  <c r="M261" i="1"/>
  <c r="N261" i="1"/>
  <c r="P261" i="1"/>
  <c r="M260" i="1"/>
  <c r="N260" i="1"/>
  <c r="P260" i="1"/>
  <c r="M259" i="1"/>
  <c r="N259" i="1"/>
  <c r="P259" i="1"/>
  <c r="M258" i="1"/>
  <c r="N258" i="1"/>
  <c r="P258" i="1"/>
  <c r="M257" i="1"/>
  <c r="N257" i="1"/>
  <c r="P257" i="1"/>
  <c r="M256" i="1"/>
  <c r="N256" i="1"/>
  <c r="P256" i="1"/>
  <c r="M255" i="1"/>
  <c r="N255" i="1"/>
  <c r="P255" i="1"/>
  <c r="M254" i="1"/>
  <c r="N254" i="1"/>
  <c r="P254" i="1"/>
  <c r="M253" i="1"/>
  <c r="N253" i="1"/>
  <c r="P253" i="1"/>
  <c r="M252" i="1"/>
  <c r="N252" i="1"/>
  <c r="P252" i="1"/>
  <c r="M251" i="1"/>
  <c r="N251" i="1"/>
  <c r="P251" i="1"/>
  <c r="M250" i="1"/>
  <c r="N250" i="1"/>
  <c r="P250" i="1"/>
  <c r="M249" i="1"/>
  <c r="N249" i="1"/>
  <c r="P249" i="1"/>
  <c r="M248" i="1"/>
  <c r="N248" i="1"/>
  <c r="P248" i="1"/>
  <c r="M247" i="1"/>
  <c r="N247" i="1"/>
  <c r="P247" i="1"/>
  <c r="M246" i="1"/>
  <c r="N246" i="1"/>
  <c r="P246" i="1"/>
  <c r="M245" i="1"/>
  <c r="N245" i="1"/>
  <c r="P245" i="1"/>
  <c r="M244" i="1"/>
  <c r="N244" i="1"/>
  <c r="P244" i="1"/>
  <c r="M243" i="1"/>
  <c r="N243" i="1"/>
  <c r="P243" i="1"/>
  <c r="M242" i="1"/>
  <c r="N242" i="1"/>
  <c r="P242" i="1"/>
  <c r="M241" i="1"/>
  <c r="N241" i="1"/>
  <c r="P241" i="1"/>
  <c r="M240" i="1"/>
  <c r="N240" i="1"/>
  <c r="P240" i="1"/>
  <c r="M239" i="1"/>
  <c r="N239" i="1"/>
  <c r="P239" i="1"/>
  <c r="M238" i="1"/>
  <c r="N238" i="1"/>
  <c r="P238" i="1"/>
  <c r="M237" i="1"/>
  <c r="N237" i="1"/>
  <c r="P237" i="1"/>
  <c r="M236" i="1"/>
  <c r="N236" i="1"/>
  <c r="P236" i="1"/>
  <c r="M235" i="1"/>
  <c r="N235" i="1"/>
  <c r="P235" i="1"/>
  <c r="M234" i="1"/>
  <c r="N234" i="1"/>
  <c r="P234" i="1"/>
  <c r="M233" i="1"/>
  <c r="N233" i="1"/>
  <c r="P233" i="1"/>
  <c r="M232" i="1"/>
  <c r="N232" i="1"/>
  <c r="P232" i="1"/>
  <c r="M231" i="1"/>
  <c r="N231" i="1"/>
  <c r="P231" i="1"/>
  <c r="M230" i="1"/>
  <c r="N230" i="1"/>
  <c r="P230" i="1"/>
  <c r="M229" i="1"/>
  <c r="N229" i="1"/>
  <c r="P229" i="1"/>
  <c r="M228" i="1"/>
  <c r="N228" i="1"/>
  <c r="P228" i="1"/>
  <c r="M227" i="1"/>
  <c r="N227" i="1"/>
  <c r="P227" i="1"/>
  <c r="M226" i="1"/>
  <c r="N226" i="1"/>
  <c r="P226" i="1"/>
  <c r="M225" i="1"/>
  <c r="N225" i="1"/>
  <c r="P225" i="1"/>
  <c r="M224" i="1"/>
  <c r="N224" i="1"/>
  <c r="P224" i="1"/>
  <c r="M223" i="1"/>
  <c r="N223" i="1"/>
  <c r="P223" i="1"/>
  <c r="M222" i="1"/>
  <c r="N222" i="1"/>
  <c r="P222" i="1"/>
  <c r="M221" i="1"/>
  <c r="N221" i="1"/>
  <c r="P221" i="1"/>
  <c r="M220" i="1"/>
  <c r="N220" i="1"/>
  <c r="P220" i="1"/>
  <c r="M219" i="1"/>
  <c r="N219" i="1"/>
  <c r="P219" i="1"/>
  <c r="M218" i="1"/>
  <c r="N218" i="1"/>
  <c r="P218" i="1"/>
  <c r="M217" i="1"/>
  <c r="N217" i="1"/>
  <c r="P217" i="1"/>
  <c r="M216" i="1"/>
  <c r="N216" i="1"/>
  <c r="P216" i="1"/>
  <c r="M215" i="1"/>
  <c r="N215" i="1"/>
  <c r="P215" i="1"/>
  <c r="M214" i="1"/>
  <c r="N214" i="1"/>
  <c r="P214" i="1"/>
  <c r="M213" i="1"/>
  <c r="N213" i="1"/>
  <c r="P213" i="1"/>
  <c r="M212" i="1"/>
  <c r="N212" i="1"/>
  <c r="P212" i="1"/>
  <c r="M211" i="1"/>
  <c r="N211" i="1"/>
  <c r="P211" i="1"/>
  <c r="M210" i="1"/>
  <c r="N210" i="1"/>
  <c r="P210" i="1"/>
  <c r="M209" i="1"/>
  <c r="N209" i="1"/>
  <c r="P209" i="1"/>
  <c r="M208" i="1"/>
  <c r="N208" i="1"/>
  <c r="P208" i="1"/>
  <c r="M207" i="1"/>
  <c r="N207" i="1"/>
  <c r="P207" i="1"/>
  <c r="M206" i="1"/>
  <c r="N206" i="1"/>
  <c r="P206" i="1"/>
  <c r="M205" i="1"/>
  <c r="N205" i="1"/>
  <c r="P205" i="1"/>
  <c r="M204" i="1"/>
  <c r="N204" i="1"/>
  <c r="P204" i="1"/>
  <c r="M203" i="1"/>
  <c r="N203" i="1"/>
  <c r="P203" i="1"/>
  <c r="M202" i="1"/>
  <c r="N202" i="1"/>
  <c r="P202" i="1"/>
  <c r="M201" i="1"/>
  <c r="N201" i="1"/>
  <c r="P201" i="1"/>
  <c r="M200" i="1"/>
  <c r="N200" i="1"/>
  <c r="P200" i="1"/>
  <c r="M199" i="1"/>
  <c r="N199" i="1"/>
  <c r="P199" i="1"/>
  <c r="M198" i="1"/>
  <c r="N198" i="1"/>
  <c r="P198" i="1"/>
  <c r="M197" i="1"/>
  <c r="N197" i="1"/>
  <c r="P197" i="1"/>
  <c r="M196" i="1"/>
  <c r="N196" i="1"/>
  <c r="P196" i="1"/>
  <c r="M195" i="1"/>
  <c r="N195" i="1"/>
  <c r="P195" i="1"/>
  <c r="M194" i="1"/>
  <c r="N194" i="1"/>
  <c r="P194" i="1"/>
  <c r="M193" i="1"/>
  <c r="N193" i="1"/>
  <c r="P193" i="1"/>
  <c r="M192" i="1"/>
  <c r="N192" i="1"/>
  <c r="P192" i="1"/>
  <c r="M191" i="1"/>
  <c r="N191" i="1"/>
  <c r="P191" i="1"/>
  <c r="M190" i="1"/>
  <c r="N190" i="1"/>
  <c r="P190" i="1"/>
  <c r="M189" i="1"/>
  <c r="N189" i="1"/>
  <c r="P189" i="1"/>
  <c r="M188" i="1"/>
  <c r="N188" i="1"/>
  <c r="P188" i="1"/>
  <c r="M187" i="1"/>
  <c r="N187" i="1"/>
  <c r="P187" i="1"/>
  <c r="M186" i="1"/>
  <c r="N186" i="1"/>
  <c r="P186" i="1"/>
  <c r="M185" i="1"/>
  <c r="N185" i="1"/>
  <c r="P185" i="1"/>
  <c r="M184" i="1"/>
  <c r="N184" i="1"/>
  <c r="P184" i="1"/>
  <c r="M183" i="1"/>
  <c r="N183" i="1"/>
  <c r="P183" i="1"/>
  <c r="M182" i="1"/>
  <c r="N182" i="1"/>
  <c r="P182" i="1"/>
  <c r="M181" i="1"/>
  <c r="N181" i="1"/>
  <c r="P181" i="1"/>
  <c r="M180" i="1"/>
  <c r="N180" i="1"/>
  <c r="P180" i="1"/>
  <c r="M179" i="1"/>
  <c r="N179" i="1"/>
  <c r="P179" i="1"/>
  <c r="M178" i="1"/>
  <c r="N178" i="1"/>
  <c r="P178" i="1"/>
  <c r="M177" i="1"/>
  <c r="N177" i="1"/>
  <c r="P177" i="1"/>
  <c r="M176" i="1"/>
  <c r="N176" i="1"/>
  <c r="P176" i="1"/>
  <c r="M175" i="1"/>
  <c r="N175" i="1"/>
  <c r="P175" i="1"/>
  <c r="M174" i="1"/>
  <c r="N174" i="1"/>
  <c r="P174" i="1"/>
  <c r="M173" i="1"/>
  <c r="N173" i="1"/>
  <c r="P173" i="1"/>
  <c r="M172" i="1"/>
  <c r="N172" i="1"/>
  <c r="P172" i="1"/>
  <c r="M171" i="1"/>
  <c r="N171" i="1"/>
  <c r="P171" i="1"/>
  <c r="M170" i="1"/>
  <c r="N170" i="1"/>
  <c r="P170" i="1"/>
  <c r="M169" i="1"/>
  <c r="N169" i="1"/>
  <c r="P169" i="1"/>
  <c r="M168" i="1"/>
  <c r="N168" i="1"/>
  <c r="P168" i="1"/>
  <c r="M167" i="1"/>
  <c r="N167" i="1"/>
  <c r="P167" i="1"/>
  <c r="M166" i="1"/>
  <c r="N166" i="1"/>
  <c r="P166" i="1"/>
  <c r="M165" i="1"/>
  <c r="N165" i="1"/>
  <c r="P165" i="1"/>
  <c r="M164" i="1"/>
  <c r="N164" i="1"/>
  <c r="P164" i="1"/>
  <c r="M163" i="1"/>
  <c r="N163" i="1"/>
  <c r="P163" i="1"/>
  <c r="M162" i="1"/>
  <c r="N162" i="1"/>
  <c r="P162" i="1"/>
  <c r="M161" i="1"/>
  <c r="N161" i="1"/>
  <c r="P161" i="1"/>
  <c r="M160" i="1"/>
  <c r="N160" i="1"/>
  <c r="P160" i="1"/>
  <c r="M159" i="1"/>
  <c r="N159" i="1"/>
  <c r="P159" i="1"/>
  <c r="M158" i="1"/>
  <c r="N158" i="1"/>
  <c r="P158" i="1"/>
  <c r="M157" i="1"/>
  <c r="N157" i="1"/>
  <c r="P157" i="1"/>
  <c r="M156" i="1"/>
  <c r="N156" i="1"/>
  <c r="P156" i="1"/>
  <c r="M155" i="1"/>
  <c r="N155" i="1"/>
  <c r="P155" i="1"/>
  <c r="M154" i="1"/>
  <c r="N154" i="1"/>
  <c r="P154" i="1"/>
  <c r="M153" i="1"/>
  <c r="N153" i="1"/>
  <c r="P153" i="1"/>
  <c r="M152" i="1"/>
  <c r="N152" i="1"/>
  <c r="P152" i="1"/>
  <c r="M151" i="1"/>
  <c r="N151" i="1"/>
  <c r="P151" i="1"/>
  <c r="M150" i="1"/>
  <c r="N150" i="1"/>
  <c r="P150" i="1"/>
  <c r="M149" i="1"/>
  <c r="N149" i="1"/>
  <c r="P149" i="1"/>
  <c r="M148" i="1"/>
  <c r="N148" i="1"/>
  <c r="P148" i="1"/>
  <c r="M147" i="1"/>
  <c r="N147" i="1"/>
  <c r="P147" i="1"/>
  <c r="M146" i="1"/>
  <c r="N146" i="1"/>
  <c r="P146" i="1"/>
  <c r="M145" i="1"/>
  <c r="N145" i="1"/>
  <c r="P145" i="1"/>
  <c r="M144" i="1"/>
  <c r="N144" i="1"/>
  <c r="P144" i="1"/>
  <c r="M143" i="1"/>
  <c r="N143" i="1"/>
  <c r="P143" i="1"/>
  <c r="M142" i="1"/>
  <c r="N142" i="1"/>
  <c r="P142" i="1"/>
  <c r="M141" i="1"/>
  <c r="N141" i="1"/>
  <c r="P141" i="1"/>
  <c r="M140" i="1"/>
  <c r="N140" i="1"/>
  <c r="P140" i="1"/>
  <c r="M139" i="1"/>
  <c r="N139" i="1"/>
  <c r="P139" i="1"/>
  <c r="M138" i="1"/>
  <c r="N138" i="1"/>
  <c r="P138" i="1"/>
  <c r="M137" i="1"/>
  <c r="N137" i="1"/>
  <c r="P137" i="1"/>
  <c r="M136" i="1"/>
  <c r="N136" i="1"/>
  <c r="P136" i="1"/>
  <c r="M135" i="1"/>
  <c r="N135" i="1"/>
  <c r="P135" i="1"/>
  <c r="M134" i="1"/>
  <c r="N134" i="1"/>
  <c r="P134" i="1"/>
  <c r="M133" i="1"/>
  <c r="N133" i="1"/>
  <c r="P133" i="1"/>
  <c r="M132" i="1"/>
  <c r="N132" i="1"/>
  <c r="P132" i="1"/>
  <c r="M131" i="1"/>
  <c r="N131" i="1"/>
  <c r="P131" i="1"/>
  <c r="M130" i="1"/>
  <c r="N130" i="1"/>
  <c r="P130" i="1"/>
  <c r="M129" i="1"/>
  <c r="N129" i="1"/>
  <c r="P129" i="1"/>
  <c r="M128" i="1"/>
  <c r="N128" i="1"/>
  <c r="P128" i="1"/>
  <c r="M127" i="1"/>
  <c r="N127" i="1"/>
  <c r="P127" i="1"/>
  <c r="M126" i="1"/>
  <c r="N126" i="1"/>
  <c r="P126" i="1"/>
  <c r="M125" i="1"/>
  <c r="N125" i="1"/>
  <c r="P125" i="1"/>
  <c r="M124" i="1"/>
  <c r="N124" i="1"/>
  <c r="P124" i="1"/>
  <c r="M123" i="1"/>
  <c r="N123" i="1"/>
  <c r="P123" i="1"/>
  <c r="M122" i="1"/>
  <c r="N122" i="1"/>
  <c r="P122" i="1"/>
  <c r="M121" i="1"/>
  <c r="N121" i="1"/>
  <c r="P121" i="1"/>
  <c r="M120" i="1"/>
  <c r="N120" i="1"/>
  <c r="P120" i="1"/>
  <c r="M119" i="1"/>
  <c r="N119" i="1"/>
  <c r="P119" i="1"/>
  <c r="M118" i="1"/>
  <c r="N118" i="1"/>
  <c r="P118" i="1"/>
  <c r="M117" i="1"/>
  <c r="N117" i="1"/>
  <c r="P117" i="1"/>
  <c r="M116" i="1"/>
  <c r="N116" i="1"/>
  <c r="P116" i="1"/>
  <c r="M115" i="1"/>
  <c r="N115" i="1"/>
  <c r="P115" i="1"/>
  <c r="M114" i="1"/>
  <c r="N114" i="1"/>
  <c r="P114" i="1"/>
  <c r="M113" i="1"/>
  <c r="N113" i="1"/>
  <c r="P113" i="1"/>
  <c r="M112" i="1"/>
  <c r="N112" i="1"/>
  <c r="P112" i="1"/>
  <c r="M111" i="1"/>
  <c r="N111" i="1"/>
  <c r="P111" i="1"/>
  <c r="M110" i="1"/>
  <c r="N110" i="1"/>
  <c r="P110" i="1"/>
  <c r="M109" i="1"/>
  <c r="N109" i="1"/>
  <c r="P109" i="1"/>
  <c r="M108" i="1"/>
  <c r="N108" i="1"/>
  <c r="P108" i="1"/>
  <c r="M107" i="1"/>
  <c r="N107" i="1"/>
  <c r="P107" i="1"/>
  <c r="M106" i="1"/>
  <c r="N106" i="1"/>
  <c r="P106" i="1"/>
  <c r="M105" i="1"/>
  <c r="N105" i="1"/>
  <c r="P105" i="1"/>
  <c r="M104" i="1"/>
  <c r="N104" i="1"/>
  <c r="P104" i="1"/>
  <c r="M103" i="1"/>
  <c r="N103" i="1"/>
  <c r="P103" i="1"/>
  <c r="M102" i="1"/>
  <c r="N102" i="1"/>
  <c r="P102" i="1"/>
  <c r="M101" i="1"/>
  <c r="N101" i="1"/>
  <c r="P101" i="1"/>
  <c r="M100" i="1"/>
  <c r="N100" i="1"/>
  <c r="P100" i="1"/>
  <c r="M99" i="1"/>
  <c r="N99" i="1"/>
  <c r="P99" i="1"/>
  <c r="M98" i="1"/>
  <c r="N98" i="1"/>
  <c r="P98" i="1"/>
  <c r="M97" i="1"/>
  <c r="N97" i="1"/>
  <c r="P97" i="1"/>
  <c r="M96" i="1"/>
  <c r="N96" i="1"/>
  <c r="P96" i="1"/>
  <c r="M95" i="1"/>
  <c r="N95" i="1"/>
  <c r="P95" i="1"/>
  <c r="M94" i="1"/>
  <c r="N94" i="1"/>
  <c r="P94" i="1"/>
  <c r="M93" i="1"/>
  <c r="N93" i="1"/>
  <c r="P93" i="1"/>
  <c r="M92" i="1"/>
  <c r="N92" i="1"/>
  <c r="P92" i="1"/>
  <c r="M91" i="1"/>
  <c r="N91" i="1"/>
  <c r="P91" i="1"/>
  <c r="M90" i="1"/>
  <c r="N90" i="1"/>
  <c r="P90" i="1"/>
  <c r="M89" i="1"/>
  <c r="N89" i="1"/>
  <c r="P89" i="1"/>
  <c r="M88" i="1"/>
  <c r="N88" i="1"/>
  <c r="P88" i="1"/>
  <c r="M87" i="1"/>
  <c r="N87" i="1"/>
  <c r="P87" i="1"/>
  <c r="M86" i="1"/>
  <c r="N86" i="1"/>
  <c r="P86" i="1"/>
  <c r="M85" i="1"/>
  <c r="N85" i="1"/>
  <c r="P85" i="1"/>
  <c r="M84" i="1"/>
  <c r="N84" i="1"/>
  <c r="P84" i="1"/>
  <c r="M83" i="1"/>
  <c r="N83" i="1"/>
  <c r="P83" i="1"/>
  <c r="M82" i="1"/>
  <c r="N82" i="1"/>
  <c r="P82" i="1"/>
  <c r="M81" i="1"/>
  <c r="N81" i="1"/>
  <c r="P81" i="1"/>
  <c r="M80" i="1"/>
  <c r="N80" i="1"/>
  <c r="P80" i="1"/>
  <c r="M79" i="1"/>
  <c r="N79" i="1"/>
  <c r="P79" i="1"/>
  <c r="M78" i="1"/>
  <c r="N78" i="1"/>
  <c r="P78" i="1"/>
  <c r="M77" i="1"/>
  <c r="N77" i="1"/>
  <c r="P77" i="1"/>
  <c r="M76" i="1"/>
  <c r="N76" i="1"/>
  <c r="P76" i="1"/>
  <c r="M75" i="1"/>
  <c r="N75" i="1"/>
  <c r="P75" i="1"/>
  <c r="M74" i="1"/>
  <c r="N74" i="1"/>
  <c r="P74" i="1"/>
  <c r="M73" i="1"/>
  <c r="N73" i="1"/>
  <c r="P73" i="1"/>
  <c r="M72" i="1"/>
  <c r="N72" i="1"/>
  <c r="P72" i="1"/>
  <c r="M71" i="1"/>
  <c r="N71" i="1"/>
  <c r="P71" i="1"/>
  <c r="M70" i="1"/>
  <c r="N70" i="1"/>
  <c r="P70" i="1"/>
  <c r="M69" i="1"/>
  <c r="N69" i="1"/>
  <c r="P69" i="1"/>
  <c r="M68" i="1"/>
  <c r="N68" i="1"/>
  <c r="P68" i="1"/>
  <c r="M67" i="1"/>
  <c r="N67" i="1"/>
  <c r="P67" i="1"/>
  <c r="M66" i="1"/>
  <c r="N66" i="1"/>
  <c r="P66" i="1"/>
  <c r="M65" i="1"/>
  <c r="N65" i="1"/>
  <c r="P65" i="1"/>
  <c r="M64" i="1"/>
  <c r="N64" i="1"/>
  <c r="P64" i="1"/>
  <c r="M63" i="1"/>
  <c r="N63" i="1"/>
  <c r="P63" i="1"/>
  <c r="M62" i="1"/>
  <c r="N62" i="1"/>
  <c r="P62" i="1"/>
  <c r="M61" i="1"/>
  <c r="N61" i="1"/>
  <c r="P61" i="1"/>
  <c r="M60" i="1"/>
  <c r="N60" i="1"/>
  <c r="P60" i="1"/>
  <c r="M59" i="1"/>
  <c r="N59" i="1"/>
  <c r="P59" i="1"/>
  <c r="M58" i="1"/>
  <c r="N58" i="1"/>
  <c r="P58" i="1"/>
  <c r="M57" i="1"/>
  <c r="N57" i="1"/>
  <c r="P57" i="1"/>
  <c r="M56" i="1"/>
  <c r="N56" i="1"/>
  <c r="P56" i="1"/>
  <c r="M55" i="1"/>
  <c r="N55" i="1"/>
  <c r="P55" i="1"/>
  <c r="M54" i="1"/>
  <c r="N54" i="1"/>
  <c r="P54" i="1"/>
  <c r="M53" i="1"/>
  <c r="N53" i="1"/>
  <c r="P53" i="1"/>
  <c r="M52" i="1"/>
  <c r="N52" i="1"/>
  <c r="P52" i="1"/>
  <c r="M51" i="1"/>
  <c r="N51" i="1"/>
  <c r="P51" i="1"/>
  <c r="M50" i="1"/>
  <c r="N50" i="1"/>
  <c r="P50" i="1"/>
  <c r="M49" i="1"/>
  <c r="N49" i="1"/>
  <c r="P49" i="1"/>
  <c r="M48" i="1"/>
  <c r="N48" i="1"/>
  <c r="P48" i="1"/>
  <c r="M47" i="1"/>
  <c r="N47" i="1"/>
  <c r="P47" i="1"/>
  <c r="M46" i="1"/>
  <c r="N46" i="1"/>
  <c r="P46" i="1"/>
  <c r="M45" i="1"/>
  <c r="N45" i="1"/>
  <c r="P45" i="1"/>
  <c r="M44" i="1"/>
  <c r="N44" i="1"/>
  <c r="P44" i="1"/>
  <c r="M43" i="1"/>
  <c r="N43" i="1"/>
  <c r="P43" i="1"/>
  <c r="M42" i="1"/>
  <c r="N42" i="1"/>
  <c r="P42" i="1"/>
  <c r="M41" i="1"/>
  <c r="N41" i="1"/>
  <c r="P41" i="1"/>
  <c r="M40" i="1"/>
  <c r="N40" i="1"/>
  <c r="P40" i="1"/>
  <c r="M39" i="1"/>
  <c r="N39" i="1"/>
  <c r="P39" i="1"/>
  <c r="M38" i="1"/>
  <c r="N38" i="1"/>
  <c r="P38" i="1"/>
  <c r="M37" i="1"/>
  <c r="N37" i="1"/>
  <c r="P37" i="1"/>
  <c r="M36" i="1"/>
  <c r="N36" i="1"/>
  <c r="P36" i="1"/>
  <c r="M35" i="1"/>
  <c r="N35" i="1"/>
  <c r="P35" i="1"/>
  <c r="M34" i="1"/>
  <c r="N34" i="1"/>
  <c r="P34" i="1"/>
  <c r="M33" i="1"/>
  <c r="N33" i="1"/>
  <c r="P33" i="1"/>
  <c r="M32" i="1"/>
  <c r="N32" i="1"/>
  <c r="P32" i="1"/>
  <c r="M31" i="1"/>
  <c r="N31" i="1"/>
  <c r="P31" i="1"/>
  <c r="M30" i="1"/>
  <c r="N30" i="1"/>
  <c r="P30" i="1"/>
  <c r="M29" i="1"/>
  <c r="N29" i="1"/>
  <c r="P29" i="1"/>
  <c r="M28" i="1"/>
  <c r="N28" i="1"/>
  <c r="P28" i="1"/>
  <c r="M27" i="1"/>
  <c r="N27" i="1"/>
  <c r="P27" i="1"/>
  <c r="M26" i="1"/>
  <c r="N26" i="1"/>
  <c r="P26" i="1"/>
  <c r="M25" i="1"/>
  <c r="N25" i="1"/>
  <c r="P25" i="1"/>
  <c r="M24" i="1"/>
  <c r="N24" i="1"/>
  <c r="P24" i="1"/>
  <c r="M23" i="1"/>
  <c r="N23" i="1"/>
  <c r="P23" i="1"/>
  <c r="M22" i="1"/>
  <c r="N22" i="1"/>
  <c r="P22" i="1"/>
  <c r="M21" i="1"/>
  <c r="N21" i="1"/>
  <c r="P21" i="1"/>
  <c r="M20" i="1"/>
  <c r="N20" i="1"/>
  <c r="P20" i="1"/>
  <c r="M19" i="1"/>
  <c r="N19" i="1"/>
  <c r="P19" i="1"/>
  <c r="M18" i="1"/>
  <c r="N18" i="1"/>
  <c r="P18" i="1"/>
  <c r="M17" i="1"/>
  <c r="N17" i="1"/>
  <c r="P17" i="1"/>
  <c r="M16" i="1"/>
  <c r="N16" i="1"/>
  <c r="P16" i="1"/>
  <c r="M15" i="1"/>
  <c r="N15" i="1"/>
  <c r="P15" i="1"/>
  <c r="M14" i="1"/>
  <c r="N14" i="1"/>
  <c r="P14" i="1"/>
  <c r="M13" i="1"/>
  <c r="N13" i="1"/>
  <c r="P13" i="1"/>
  <c r="M12" i="1"/>
  <c r="N12" i="1"/>
  <c r="P12" i="1"/>
  <c r="M11" i="1"/>
  <c r="N11" i="1"/>
  <c r="P11" i="1"/>
  <c r="M10" i="1"/>
  <c r="N10" i="1"/>
  <c r="P10" i="1"/>
  <c r="M9" i="1"/>
  <c r="N9" i="1"/>
  <c r="P9" i="1"/>
  <c r="M8" i="1"/>
  <c r="N8" i="1"/>
  <c r="P8" i="1"/>
  <c r="M7" i="1"/>
  <c r="N7" i="1"/>
  <c r="P7" i="1"/>
  <c r="M6" i="1"/>
  <c r="N6" i="1"/>
  <c r="P6" i="1"/>
  <c r="M5" i="1"/>
  <c r="N5" i="1"/>
  <c r="P5" i="1"/>
  <c r="M4" i="1"/>
  <c r="N4" i="1"/>
  <c r="P4" i="1"/>
  <c r="N3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T43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338" i="7"/>
  <c r="V338" i="7"/>
  <c r="M338" i="7"/>
  <c r="T338" i="7"/>
  <c r="P338" i="7"/>
  <c r="O338" i="7"/>
  <c r="L338" i="7"/>
  <c r="K338" i="7"/>
  <c r="Q337" i="7"/>
  <c r="V337" i="7"/>
  <c r="M337" i="7"/>
  <c r="T337" i="7"/>
  <c r="P337" i="7"/>
  <c r="O337" i="7"/>
  <c r="L337" i="7"/>
  <c r="K337" i="7"/>
  <c r="Q336" i="7"/>
  <c r="V336" i="7"/>
  <c r="M336" i="7"/>
  <c r="T336" i="7"/>
  <c r="P336" i="7"/>
  <c r="O336" i="7"/>
  <c r="L336" i="7"/>
  <c r="K336" i="7"/>
  <c r="Q335" i="7"/>
  <c r="V335" i="7"/>
  <c r="M335" i="7"/>
  <c r="T335" i="7"/>
  <c r="P335" i="7"/>
  <c r="O335" i="7"/>
  <c r="L335" i="7"/>
  <c r="K335" i="7"/>
  <c r="Q334" i="7"/>
  <c r="V334" i="7"/>
  <c r="M334" i="7"/>
  <c r="T334" i="7"/>
  <c r="P334" i="7"/>
  <c r="O334" i="7"/>
  <c r="L334" i="7"/>
  <c r="K334" i="7"/>
  <c r="Q333" i="7"/>
  <c r="V333" i="7"/>
  <c r="M333" i="7"/>
  <c r="T333" i="7"/>
  <c r="P333" i="7"/>
  <c r="O333" i="7"/>
  <c r="L333" i="7"/>
  <c r="K333" i="7"/>
  <c r="Q332" i="7"/>
  <c r="V332" i="7"/>
  <c r="M332" i="7"/>
  <c r="T332" i="7"/>
  <c r="P332" i="7"/>
  <c r="O332" i="7"/>
  <c r="L332" i="7"/>
  <c r="K332" i="7"/>
  <c r="Q331" i="7"/>
  <c r="V331" i="7"/>
  <c r="M331" i="7"/>
  <c r="T331" i="7"/>
  <c r="P331" i="7"/>
  <c r="O331" i="7"/>
  <c r="L331" i="7"/>
  <c r="K331" i="7"/>
  <c r="Q330" i="7"/>
  <c r="V330" i="7"/>
  <c r="M330" i="7"/>
  <c r="T330" i="7"/>
  <c r="P330" i="7"/>
  <c r="O330" i="7"/>
  <c r="L330" i="7"/>
  <c r="K330" i="7"/>
  <c r="Q329" i="7"/>
  <c r="V329" i="7"/>
  <c r="M329" i="7"/>
  <c r="T329" i="7"/>
  <c r="P329" i="7"/>
  <c r="O329" i="7"/>
  <c r="L329" i="7"/>
  <c r="K329" i="7"/>
  <c r="Q328" i="7"/>
  <c r="V328" i="7"/>
  <c r="M328" i="7"/>
  <c r="T328" i="7"/>
  <c r="P328" i="7"/>
  <c r="O328" i="7"/>
  <c r="L328" i="7"/>
  <c r="K328" i="7"/>
  <c r="Q327" i="7"/>
  <c r="V327" i="7"/>
  <c r="M327" i="7"/>
  <c r="T327" i="7"/>
  <c r="P327" i="7"/>
  <c r="O327" i="7"/>
  <c r="L327" i="7"/>
  <c r="K327" i="7"/>
  <c r="Q326" i="7"/>
  <c r="V326" i="7"/>
  <c r="M326" i="7"/>
  <c r="T326" i="7"/>
  <c r="P326" i="7"/>
  <c r="O326" i="7"/>
  <c r="L326" i="7"/>
  <c r="K326" i="7"/>
  <c r="Q325" i="7"/>
  <c r="V325" i="7"/>
  <c r="M325" i="7"/>
  <c r="T325" i="7"/>
  <c r="P325" i="7"/>
  <c r="O325" i="7"/>
  <c r="L325" i="7"/>
  <c r="K325" i="7"/>
  <c r="Q324" i="7"/>
  <c r="V324" i="7"/>
  <c r="M324" i="7"/>
  <c r="T324" i="7"/>
  <c r="P324" i="7"/>
  <c r="O324" i="7"/>
  <c r="L324" i="7"/>
  <c r="K324" i="7"/>
  <c r="Q323" i="7"/>
  <c r="V323" i="7"/>
  <c r="M323" i="7"/>
  <c r="T323" i="7"/>
  <c r="P323" i="7"/>
  <c r="O323" i="7"/>
  <c r="L323" i="7"/>
  <c r="K323" i="7"/>
  <c r="Q322" i="7"/>
  <c r="V322" i="7"/>
  <c r="M322" i="7"/>
  <c r="T322" i="7"/>
  <c r="P322" i="7"/>
  <c r="O322" i="7"/>
  <c r="L322" i="7"/>
  <c r="K322" i="7"/>
  <c r="Q321" i="7"/>
  <c r="V321" i="7"/>
  <c r="M321" i="7"/>
  <c r="T321" i="7"/>
  <c r="P321" i="7"/>
  <c r="O321" i="7"/>
  <c r="L321" i="7"/>
  <c r="K321" i="7"/>
  <c r="Q320" i="7"/>
  <c r="V320" i="7"/>
  <c r="M320" i="7"/>
  <c r="T320" i="7"/>
  <c r="P320" i="7"/>
  <c r="O320" i="7"/>
  <c r="L320" i="7"/>
  <c r="K320" i="7"/>
  <c r="Q319" i="7"/>
  <c r="V319" i="7"/>
  <c r="M319" i="7"/>
  <c r="T319" i="7"/>
  <c r="P319" i="7"/>
  <c r="O319" i="7"/>
  <c r="L319" i="7"/>
  <c r="K319" i="7"/>
  <c r="Q318" i="7"/>
  <c r="V318" i="7"/>
  <c r="M318" i="7"/>
  <c r="T318" i="7"/>
  <c r="P318" i="7"/>
  <c r="O318" i="7"/>
  <c r="L318" i="7"/>
  <c r="K318" i="7"/>
  <c r="Q317" i="7"/>
  <c r="V317" i="7"/>
  <c r="M317" i="7"/>
  <c r="T317" i="7"/>
  <c r="P317" i="7"/>
  <c r="O317" i="7"/>
  <c r="L317" i="7"/>
  <c r="K317" i="7"/>
  <c r="Q316" i="7"/>
  <c r="V316" i="7"/>
  <c r="M316" i="7"/>
  <c r="T316" i="7"/>
  <c r="P316" i="7"/>
  <c r="O316" i="7"/>
  <c r="L316" i="7"/>
  <c r="K316" i="7"/>
  <c r="Q315" i="7"/>
  <c r="V315" i="7"/>
  <c r="M315" i="7"/>
  <c r="T315" i="7"/>
  <c r="P315" i="7"/>
  <c r="O315" i="7"/>
  <c r="L315" i="7"/>
  <c r="K315" i="7"/>
  <c r="Q314" i="7"/>
  <c r="V314" i="7"/>
  <c r="M314" i="7"/>
  <c r="T314" i="7"/>
  <c r="P314" i="7"/>
  <c r="O314" i="7"/>
  <c r="L314" i="7"/>
  <c r="K314" i="7"/>
  <c r="Q313" i="7"/>
  <c r="V313" i="7"/>
  <c r="M313" i="7"/>
  <c r="T313" i="7"/>
  <c r="P313" i="7"/>
  <c r="O313" i="7"/>
  <c r="L313" i="7"/>
  <c r="K313" i="7"/>
  <c r="Q312" i="7"/>
  <c r="V312" i="7"/>
  <c r="M312" i="7"/>
  <c r="T312" i="7"/>
  <c r="P312" i="7"/>
  <c r="O312" i="7"/>
  <c r="L312" i="7"/>
  <c r="K312" i="7"/>
  <c r="Q311" i="7"/>
  <c r="V311" i="7"/>
  <c r="M311" i="7"/>
  <c r="T311" i="7"/>
  <c r="P311" i="7"/>
  <c r="O311" i="7"/>
  <c r="L311" i="7"/>
  <c r="K311" i="7"/>
  <c r="Q310" i="7"/>
  <c r="V310" i="7"/>
  <c r="M310" i="7"/>
  <c r="T310" i="7"/>
  <c r="P310" i="7"/>
  <c r="O310" i="7"/>
  <c r="L310" i="7"/>
  <c r="K310" i="7"/>
  <c r="Q309" i="7"/>
  <c r="V309" i="7"/>
  <c r="M309" i="7"/>
  <c r="T309" i="7"/>
  <c r="P309" i="7"/>
  <c r="O309" i="7"/>
  <c r="L309" i="7"/>
  <c r="K309" i="7"/>
  <c r="Q308" i="7"/>
  <c r="V308" i="7"/>
  <c r="M308" i="7"/>
  <c r="T308" i="7"/>
  <c r="P308" i="7"/>
  <c r="O308" i="7"/>
  <c r="L308" i="7"/>
  <c r="K308" i="7"/>
  <c r="Q307" i="7"/>
  <c r="V307" i="7"/>
  <c r="M307" i="7"/>
  <c r="T307" i="7"/>
  <c r="P307" i="7"/>
  <c r="O307" i="7"/>
  <c r="L307" i="7"/>
  <c r="K307" i="7"/>
  <c r="Q306" i="7"/>
  <c r="V306" i="7"/>
  <c r="M306" i="7"/>
  <c r="T306" i="7"/>
  <c r="P306" i="7"/>
  <c r="O306" i="7"/>
  <c r="L306" i="7"/>
  <c r="K306" i="7"/>
  <c r="Q305" i="7"/>
  <c r="V305" i="7"/>
  <c r="M305" i="7"/>
  <c r="T305" i="7"/>
  <c r="P305" i="7"/>
  <c r="O305" i="7"/>
  <c r="L305" i="7"/>
  <c r="K305" i="7"/>
  <c r="Q304" i="7"/>
  <c r="V304" i="7"/>
  <c r="M304" i="7"/>
  <c r="T304" i="7"/>
  <c r="P304" i="7"/>
  <c r="O304" i="7"/>
  <c r="L304" i="7"/>
  <c r="K304" i="7"/>
  <c r="Q303" i="7"/>
  <c r="V303" i="7"/>
  <c r="M303" i="7"/>
  <c r="T303" i="7"/>
  <c r="P303" i="7"/>
  <c r="O303" i="7"/>
  <c r="L303" i="7"/>
  <c r="K303" i="7"/>
  <c r="Q302" i="7"/>
  <c r="V302" i="7"/>
  <c r="M302" i="7"/>
  <c r="T302" i="7"/>
  <c r="P302" i="7"/>
  <c r="O302" i="7"/>
  <c r="L302" i="7"/>
  <c r="K302" i="7"/>
  <c r="Q301" i="7"/>
  <c r="V301" i="7"/>
  <c r="M301" i="7"/>
  <c r="T301" i="7"/>
  <c r="P301" i="7"/>
  <c r="O301" i="7"/>
  <c r="L301" i="7"/>
  <c r="K301" i="7"/>
  <c r="Q300" i="7"/>
  <c r="V300" i="7"/>
  <c r="M300" i="7"/>
  <c r="T300" i="7"/>
  <c r="P300" i="7"/>
  <c r="O300" i="7"/>
  <c r="L300" i="7"/>
  <c r="K300" i="7"/>
  <c r="Q299" i="7"/>
  <c r="V299" i="7"/>
  <c r="M299" i="7"/>
  <c r="T299" i="7"/>
  <c r="P299" i="7"/>
  <c r="O299" i="7"/>
  <c r="L299" i="7"/>
  <c r="K299" i="7"/>
  <c r="Q298" i="7"/>
  <c r="V298" i="7"/>
  <c r="M298" i="7"/>
  <c r="T298" i="7"/>
  <c r="P298" i="7"/>
  <c r="O298" i="7"/>
  <c r="L298" i="7"/>
  <c r="K298" i="7"/>
  <c r="Q297" i="7"/>
  <c r="V297" i="7"/>
  <c r="M297" i="7"/>
  <c r="T297" i="7"/>
  <c r="P297" i="7"/>
  <c r="O297" i="7"/>
  <c r="L297" i="7"/>
  <c r="K297" i="7"/>
  <c r="Q296" i="7"/>
  <c r="V296" i="7"/>
  <c r="M296" i="7"/>
  <c r="T296" i="7"/>
  <c r="P296" i="7"/>
  <c r="O296" i="7"/>
  <c r="L296" i="7"/>
  <c r="K296" i="7"/>
  <c r="Q295" i="7"/>
  <c r="V295" i="7"/>
  <c r="M295" i="7"/>
  <c r="T295" i="7"/>
  <c r="P295" i="7"/>
  <c r="O295" i="7"/>
  <c r="L295" i="7"/>
  <c r="K295" i="7"/>
  <c r="Q294" i="7"/>
  <c r="V294" i="7"/>
  <c r="M294" i="7"/>
  <c r="T294" i="7"/>
  <c r="P294" i="7"/>
  <c r="O294" i="7"/>
  <c r="L294" i="7"/>
  <c r="K294" i="7"/>
  <c r="Q293" i="7"/>
  <c r="V293" i="7"/>
  <c r="M293" i="7"/>
  <c r="T293" i="7"/>
  <c r="P293" i="7"/>
  <c r="O293" i="7"/>
  <c r="L293" i="7"/>
  <c r="K293" i="7"/>
  <c r="Q292" i="7"/>
  <c r="V292" i="7"/>
  <c r="M292" i="7"/>
  <c r="T292" i="7"/>
  <c r="P292" i="7"/>
  <c r="O292" i="7"/>
  <c r="L292" i="7"/>
  <c r="K292" i="7"/>
  <c r="Q291" i="7"/>
  <c r="V291" i="7"/>
  <c r="M291" i="7"/>
  <c r="T291" i="7"/>
  <c r="P291" i="7"/>
  <c r="O291" i="7"/>
  <c r="L291" i="7"/>
  <c r="K291" i="7"/>
  <c r="Q290" i="7"/>
  <c r="V290" i="7"/>
  <c r="M290" i="7"/>
  <c r="T290" i="7"/>
  <c r="P290" i="7"/>
  <c r="O290" i="7"/>
  <c r="L290" i="7"/>
  <c r="K290" i="7"/>
  <c r="Q289" i="7"/>
  <c r="V289" i="7"/>
  <c r="M289" i="7"/>
  <c r="T289" i="7"/>
  <c r="P289" i="7"/>
  <c r="O289" i="7"/>
  <c r="L289" i="7"/>
  <c r="K289" i="7"/>
  <c r="Q288" i="7"/>
  <c r="V288" i="7"/>
  <c r="M288" i="7"/>
  <c r="T288" i="7"/>
  <c r="P288" i="7"/>
  <c r="O288" i="7"/>
  <c r="L288" i="7"/>
  <c r="K288" i="7"/>
  <c r="Q287" i="7"/>
  <c r="V287" i="7"/>
  <c r="M287" i="7"/>
  <c r="T287" i="7"/>
  <c r="P287" i="7"/>
  <c r="O287" i="7"/>
  <c r="L287" i="7"/>
  <c r="K287" i="7"/>
  <c r="Q286" i="7"/>
  <c r="V286" i="7"/>
  <c r="M286" i="7"/>
  <c r="T286" i="7"/>
  <c r="P286" i="7"/>
  <c r="O286" i="7"/>
  <c r="L286" i="7"/>
  <c r="K286" i="7"/>
  <c r="Q285" i="7"/>
  <c r="V285" i="7"/>
  <c r="M285" i="7"/>
  <c r="T285" i="7"/>
  <c r="P285" i="7"/>
  <c r="O285" i="7"/>
  <c r="L285" i="7"/>
  <c r="K285" i="7"/>
  <c r="Q284" i="7"/>
  <c r="V284" i="7"/>
  <c r="M284" i="7"/>
  <c r="T284" i="7"/>
  <c r="P284" i="7"/>
  <c r="O284" i="7"/>
  <c r="L284" i="7"/>
  <c r="K284" i="7"/>
  <c r="Q283" i="7"/>
  <c r="V283" i="7"/>
  <c r="M283" i="7"/>
  <c r="T283" i="7"/>
  <c r="P283" i="7"/>
  <c r="O283" i="7"/>
  <c r="L283" i="7"/>
  <c r="K283" i="7"/>
  <c r="Q282" i="7"/>
  <c r="V282" i="7"/>
  <c r="M282" i="7"/>
  <c r="T282" i="7"/>
  <c r="P282" i="7"/>
  <c r="O282" i="7"/>
  <c r="L282" i="7"/>
  <c r="K282" i="7"/>
  <c r="Q281" i="7"/>
  <c r="V281" i="7"/>
  <c r="M281" i="7"/>
  <c r="T281" i="7"/>
  <c r="P281" i="7"/>
  <c r="O281" i="7"/>
  <c r="L281" i="7"/>
  <c r="K281" i="7"/>
  <c r="Q280" i="7"/>
  <c r="V280" i="7"/>
  <c r="M280" i="7"/>
  <c r="T280" i="7"/>
  <c r="P280" i="7"/>
  <c r="O280" i="7"/>
  <c r="L280" i="7"/>
  <c r="K280" i="7"/>
  <c r="Q279" i="7"/>
  <c r="V279" i="7"/>
  <c r="M279" i="7"/>
  <c r="T279" i="7"/>
  <c r="P279" i="7"/>
  <c r="O279" i="7"/>
  <c r="L279" i="7"/>
  <c r="K279" i="7"/>
  <c r="Q278" i="7"/>
  <c r="V278" i="7"/>
  <c r="M278" i="7"/>
  <c r="T278" i="7"/>
  <c r="P278" i="7"/>
  <c r="O278" i="7"/>
  <c r="L278" i="7"/>
  <c r="K278" i="7"/>
  <c r="Q277" i="7"/>
  <c r="V277" i="7"/>
  <c r="M277" i="7"/>
  <c r="T277" i="7"/>
  <c r="P277" i="7"/>
  <c r="O277" i="7"/>
  <c r="L277" i="7"/>
  <c r="K277" i="7"/>
  <c r="Q276" i="7"/>
  <c r="V276" i="7"/>
  <c r="M276" i="7"/>
  <c r="T276" i="7"/>
  <c r="P276" i="7"/>
  <c r="O276" i="7"/>
  <c r="L276" i="7"/>
  <c r="K276" i="7"/>
  <c r="Q275" i="7"/>
  <c r="V275" i="7"/>
  <c r="M275" i="7"/>
  <c r="T275" i="7"/>
  <c r="P275" i="7"/>
  <c r="O275" i="7"/>
  <c r="L275" i="7"/>
  <c r="K275" i="7"/>
  <c r="Q274" i="7"/>
  <c r="V274" i="7"/>
  <c r="M274" i="7"/>
  <c r="T274" i="7"/>
  <c r="P274" i="7"/>
  <c r="O274" i="7"/>
  <c r="L274" i="7"/>
  <c r="K274" i="7"/>
  <c r="Q273" i="7"/>
  <c r="V273" i="7"/>
  <c r="M273" i="7"/>
  <c r="T273" i="7"/>
  <c r="P273" i="7"/>
  <c r="O273" i="7"/>
  <c r="L273" i="7"/>
  <c r="K273" i="7"/>
  <c r="Q272" i="7"/>
  <c r="V272" i="7"/>
  <c r="M272" i="7"/>
  <c r="T272" i="7"/>
  <c r="P272" i="7"/>
  <c r="O272" i="7"/>
  <c r="L272" i="7"/>
  <c r="K272" i="7"/>
  <c r="Q271" i="7"/>
  <c r="V271" i="7"/>
  <c r="M271" i="7"/>
  <c r="T271" i="7"/>
  <c r="P271" i="7"/>
  <c r="O271" i="7"/>
  <c r="L271" i="7"/>
  <c r="K271" i="7"/>
  <c r="Q270" i="7"/>
  <c r="V270" i="7"/>
  <c r="M270" i="7"/>
  <c r="T270" i="7"/>
  <c r="P270" i="7"/>
  <c r="O270" i="7"/>
  <c r="L270" i="7"/>
  <c r="K270" i="7"/>
  <c r="Q269" i="7"/>
  <c r="V269" i="7"/>
  <c r="M269" i="7"/>
  <c r="T269" i="7"/>
  <c r="P269" i="7"/>
  <c r="O269" i="7"/>
  <c r="L269" i="7"/>
  <c r="K269" i="7"/>
  <c r="Q268" i="7"/>
  <c r="V268" i="7"/>
  <c r="M268" i="7"/>
  <c r="T268" i="7"/>
  <c r="P268" i="7"/>
  <c r="O268" i="7"/>
  <c r="L268" i="7"/>
  <c r="K268" i="7"/>
  <c r="Q267" i="7"/>
  <c r="V267" i="7"/>
  <c r="M267" i="7"/>
  <c r="T267" i="7"/>
  <c r="P267" i="7"/>
  <c r="O267" i="7"/>
  <c r="L267" i="7"/>
  <c r="K267" i="7"/>
  <c r="Q266" i="7"/>
  <c r="V266" i="7"/>
  <c r="M266" i="7"/>
  <c r="T266" i="7"/>
  <c r="P266" i="7"/>
  <c r="O266" i="7"/>
  <c r="L266" i="7"/>
  <c r="K266" i="7"/>
  <c r="Q265" i="7"/>
  <c r="V265" i="7"/>
  <c r="M265" i="7"/>
  <c r="T265" i="7"/>
  <c r="P265" i="7"/>
  <c r="O265" i="7"/>
  <c r="L265" i="7"/>
  <c r="K265" i="7"/>
  <c r="Q264" i="7"/>
  <c r="V264" i="7"/>
  <c r="M264" i="7"/>
  <c r="T264" i="7"/>
  <c r="P264" i="7"/>
  <c r="O264" i="7"/>
  <c r="L264" i="7"/>
  <c r="K264" i="7"/>
  <c r="Q263" i="7"/>
  <c r="V263" i="7"/>
  <c r="M263" i="7"/>
  <c r="T263" i="7"/>
  <c r="P263" i="7"/>
  <c r="O263" i="7"/>
  <c r="L263" i="7"/>
  <c r="K263" i="7"/>
  <c r="Q262" i="7"/>
  <c r="V262" i="7"/>
  <c r="M262" i="7"/>
  <c r="T262" i="7"/>
  <c r="P262" i="7"/>
  <c r="O262" i="7"/>
  <c r="L262" i="7"/>
  <c r="K262" i="7"/>
  <c r="Q261" i="7"/>
  <c r="V261" i="7"/>
  <c r="M261" i="7"/>
  <c r="T261" i="7"/>
  <c r="P261" i="7"/>
  <c r="O261" i="7"/>
  <c r="L261" i="7"/>
  <c r="K261" i="7"/>
  <c r="Q260" i="7"/>
  <c r="V260" i="7"/>
  <c r="M260" i="7"/>
  <c r="T260" i="7"/>
  <c r="P260" i="7"/>
  <c r="O260" i="7"/>
  <c r="L260" i="7"/>
  <c r="K260" i="7"/>
  <c r="Q259" i="7"/>
  <c r="V259" i="7"/>
  <c r="M259" i="7"/>
  <c r="T259" i="7"/>
  <c r="P259" i="7"/>
  <c r="O259" i="7"/>
  <c r="L259" i="7"/>
  <c r="K259" i="7"/>
  <c r="Q258" i="7"/>
  <c r="V258" i="7"/>
  <c r="M258" i="7"/>
  <c r="T258" i="7"/>
  <c r="P258" i="7"/>
  <c r="O258" i="7"/>
  <c r="L258" i="7"/>
  <c r="K258" i="7"/>
  <c r="Q257" i="7"/>
  <c r="V257" i="7"/>
  <c r="M257" i="7"/>
  <c r="T257" i="7"/>
  <c r="P257" i="7"/>
  <c r="O257" i="7"/>
  <c r="L257" i="7"/>
  <c r="K257" i="7"/>
  <c r="Q256" i="7"/>
  <c r="V256" i="7"/>
  <c r="M256" i="7"/>
  <c r="T256" i="7"/>
  <c r="P256" i="7"/>
  <c r="O256" i="7"/>
  <c r="L256" i="7"/>
  <c r="K256" i="7"/>
  <c r="Q255" i="7"/>
  <c r="V255" i="7"/>
  <c r="M255" i="7"/>
  <c r="T255" i="7"/>
  <c r="P255" i="7"/>
  <c r="O255" i="7"/>
  <c r="L255" i="7"/>
  <c r="K255" i="7"/>
  <c r="Q254" i="7"/>
  <c r="V254" i="7"/>
  <c r="M254" i="7"/>
  <c r="T254" i="7"/>
  <c r="P254" i="7"/>
  <c r="O254" i="7"/>
  <c r="L254" i="7"/>
  <c r="K254" i="7"/>
  <c r="Q253" i="7"/>
  <c r="V253" i="7"/>
  <c r="M253" i="7"/>
  <c r="T253" i="7"/>
  <c r="P253" i="7"/>
  <c r="O253" i="7"/>
  <c r="L253" i="7"/>
  <c r="K253" i="7"/>
  <c r="Q252" i="7"/>
  <c r="V252" i="7"/>
  <c r="M252" i="7"/>
  <c r="T252" i="7"/>
  <c r="P252" i="7"/>
  <c r="O252" i="7"/>
  <c r="L252" i="7"/>
  <c r="K252" i="7"/>
  <c r="Q251" i="7"/>
  <c r="V251" i="7"/>
  <c r="M251" i="7"/>
  <c r="T251" i="7"/>
  <c r="P251" i="7"/>
  <c r="O251" i="7"/>
  <c r="L251" i="7"/>
  <c r="K251" i="7"/>
  <c r="Q250" i="7"/>
  <c r="V250" i="7"/>
  <c r="M250" i="7"/>
  <c r="T250" i="7"/>
  <c r="P250" i="7"/>
  <c r="O250" i="7"/>
  <c r="L250" i="7"/>
  <c r="K250" i="7"/>
  <c r="Q249" i="7"/>
  <c r="V249" i="7"/>
  <c r="M249" i="7"/>
  <c r="T249" i="7"/>
  <c r="P249" i="7"/>
  <c r="O249" i="7"/>
  <c r="L249" i="7"/>
  <c r="K249" i="7"/>
  <c r="Q248" i="7"/>
  <c r="V248" i="7"/>
  <c r="M248" i="7"/>
  <c r="T248" i="7"/>
  <c r="P248" i="7"/>
  <c r="O248" i="7"/>
  <c r="L248" i="7"/>
  <c r="K248" i="7"/>
  <c r="Q247" i="7"/>
  <c r="V247" i="7"/>
  <c r="M247" i="7"/>
  <c r="T247" i="7"/>
  <c r="P247" i="7"/>
  <c r="O247" i="7"/>
  <c r="L247" i="7"/>
  <c r="K247" i="7"/>
  <c r="Q246" i="7"/>
  <c r="V246" i="7"/>
  <c r="M246" i="7"/>
  <c r="T246" i="7"/>
  <c r="P246" i="7"/>
  <c r="O246" i="7"/>
  <c r="L246" i="7"/>
  <c r="K246" i="7"/>
  <c r="Q245" i="7"/>
  <c r="V245" i="7"/>
  <c r="M245" i="7"/>
  <c r="T245" i="7"/>
  <c r="P245" i="7"/>
  <c r="O245" i="7"/>
  <c r="L245" i="7"/>
  <c r="K245" i="7"/>
  <c r="Q244" i="7"/>
  <c r="V244" i="7"/>
  <c r="M244" i="7"/>
  <c r="T244" i="7"/>
  <c r="P244" i="7"/>
  <c r="O244" i="7"/>
  <c r="L244" i="7"/>
  <c r="K244" i="7"/>
  <c r="Q243" i="7"/>
  <c r="V243" i="7"/>
  <c r="M243" i="7"/>
  <c r="T243" i="7"/>
  <c r="P243" i="7"/>
  <c r="O243" i="7"/>
  <c r="L243" i="7"/>
  <c r="K243" i="7"/>
  <c r="Q242" i="7"/>
  <c r="V242" i="7"/>
  <c r="M242" i="7"/>
  <c r="T242" i="7"/>
  <c r="P242" i="7"/>
  <c r="O242" i="7"/>
  <c r="L242" i="7"/>
  <c r="K242" i="7"/>
  <c r="Q241" i="7"/>
  <c r="V241" i="7"/>
  <c r="M241" i="7"/>
  <c r="T241" i="7"/>
  <c r="P241" i="7"/>
  <c r="O241" i="7"/>
  <c r="L241" i="7"/>
  <c r="K241" i="7"/>
  <c r="Q240" i="7"/>
  <c r="V240" i="7"/>
  <c r="M240" i="7"/>
  <c r="T240" i="7"/>
  <c r="P240" i="7"/>
  <c r="O240" i="7"/>
  <c r="L240" i="7"/>
  <c r="K240" i="7"/>
  <c r="Q239" i="7"/>
  <c r="V239" i="7"/>
  <c r="M239" i="7"/>
  <c r="T239" i="7"/>
  <c r="P239" i="7"/>
  <c r="O239" i="7"/>
  <c r="L239" i="7"/>
  <c r="K239" i="7"/>
  <c r="Q238" i="7"/>
  <c r="V238" i="7"/>
  <c r="M238" i="7"/>
  <c r="T238" i="7"/>
  <c r="P238" i="7"/>
  <c r="O238" i="7"/>
  <c r="L238" i="7"/>
  <c r="K238" i="7"/>
  <c r="Q237" i="7"/>
  <c r="V237" i="7"/>
  <c r="M237" i="7"/>
  <c r="T237" i="7"/>
  <c r="P237" i="7"/>
  <c r="O237" i="7"/>
  <c r="L237" i="7"/>
  <c r="K237" i="7"/>
  <c r="Q236" i="7"/>
  <c r="V236" i="7"/>
  <c r="M236" i="7"/>
  <c r="T236" i="7"/>
  <c r="P236" i="7"/>
  <c r="O236" i="7"/>
  <c r="L236" i="7"/>
  <c r="K236" i="7"/>
  <c r="Q235" i="7"/>
  <c r="V235" i="7"/>
  <c r="M235" i="7"/>
  <c r="T235" i="7"/>
  <c r="P235" i="7"/>
  <c r="O235" i="7"/>
  <c r="L235" i="7"/>
  <c r="K235" i="7"/>
  <c r="Q234" i="7"/>
  <c r="V234" i="7"/>
  <c r="M234" i="7"/>
  <c r="T234" i="7"/>
  <c r="P234" i="7"/>
  <c r="O234" i="7"/>
  <c r="L234" i="7"/>
  <c r="K234" i="7"/>
  <c r="Q233" i="7"/>
  <c r="V233" i="7"/>
  <c r="M233" i="7"/>
  <c r="T233" i="7"/>
  <c r="P233" i="7"/>
  <c r="O233" i="7"/>
  <c r="L233" i="7"/>
  <c r="K233" i="7"/>
  <c r="Q232" i="7"/>
  <c r="V232" i="7"/>
  <c r="M232" i="7"/>
  <c r="T232" i="7"/>
  <c r="P232" i="7"/>
  <c r="O232" i="7"/>
  <c r="L232" i="7"/>
  <c r="K232" i="7"/>
  <c r="Q231" i="7"/>
  <c r="V231" i="7"/>
  <c r="M231" i="7"/>
  <c r="T231" i="7"/>
  <c r="P231" i="7"/>
  <c r="O231" i="7"/>
  <c r="L231" i="7"/>
  <c r="K231" i="7"/>
  <c r="Q230" i="7"/>
  <c r="V230" i="7"/>
  <c r="M230" i="7"/>
  <c r="T230" i="7"/>
  <c r="P230" i="7"/>
  <c r="O230" i="7"/>
  <c r="L230" i="7"/>
  <c r="K230" i="7"/>
  <c r="Q229" i="7"/>
  <c r="V229" i="7"/>
  <c r="M229" i="7"/>
  <c r="T229" i="7"/>
  <c r="P229" i="7"/>
  <c r="O229" i="7"/>
  <c r="L229" i="7"/>
  <c r="K229" i="7"/>
  <c r="Q228" i="7"/>
  <c r="V228" i="7"/>
  <c r="M228" i="7"/>
  <c r="T228" i="7"/>
  <c r="P228" i="7"/>
  <c r="O228" i="7"/>
  <c r="L228" i="7"/>
  <c r="K228" i="7"/>
  <c r="Q227" i="7"/>
  <c r="V227" i="7"/>
  <c r="M227" i="7"/>
  <c r="T227" i="7"/>
  <c r="P227" i="7"/>
  <c r="O227" i="7"/>
  <c r="L227" i="7"/>
  <c r="K227" i="7"/>
  <c r="Q226" i="7"/>
  <c r="V226" i="7"/>
  <c r="M226" i="7"/>
  <c r="T226" i="7"/>
  <c r="P226" i="7"/>
  <c r="O226" i="7"/>
  <c r="L226" i="7"/>
  <c r="K226" i="7"/>
  <c r="Q225" i="7"/>
  <c r="V225" i="7"/>
  <c r="M225" i="7"/>
  <c r="T225" i="7"/>
  <c r="P225" i="7"/>
  <c r="O225" i="7"/>
  <c r="L225" i="7"/>
  <c r="K225" i="7"/>
  <c r="Q224" i="7"/>
  <c r="V224" i="7"/>
  <c r="M224" i="7"/>
  <c r="T224" i="7"/>
  <c r="P224" i="7"/>
  <c r="O224" i="7"/>
  <c r="L224" i="7"/>
  <c r="K224" i="7"/>
  <c r="Q223" i="7"/>
  <c r="V223" i="7"/>
  <c r="M223" i="7"/>
  <c r="T223" i="7"/>
  <c r="P223" i="7"/>
  <c r="O223" i="7"/>
  <c r="L223" i="7"/>
  <c r="K223" i="7"/>
  <c r="Q222" i="7"/>
  <c r="V222" i="7"/>
  <c r="M222" i="7"/>
  <c r="T222" i="7"/>
  <c r="P222" i="7"/>
  <c r="O222" i="7"/>
  <c r="L222" i="7"/>
  <c r="K222" i="7"/>
  <c r="Q221" i="7"/>
  <c r="V221" i="7"/>
  <c r="M221" i="7"/>
  <c r="T221" i="7"/>
  <c r="P221" i="7"/>
  <c r="O221" i="7"/>
  <c r="L221" i="7"/>
  <c r="K221" i="7"/>
  <c r="Q220" i="7"/>
  <c r="V220" i="7"/>
  <c r="M220" i="7"/>
  <c r="T220" i="7"/>
  <c r="P220" i="7"/>
  <c r="O220" i="7"/>
  <c r="L220" i="7"/>
  <c r="K220" i="7"/>
  <c r="Q219" i="7"/>
  <c r="V219" i="7"/>
  <c r="M219" i="7"/>
  <c r="T219" i="7"/>
  <c r="P219" i="7"/>
  <c r="O219" i="7"/>
  <c r="L219" i="7"/>
  <c r="K219" i="7"/>
  <c r="Q218" i="7"/>
  <c r="V218" i="7"/>
  <c r="M218" i="7"/>
  <c r="T218" i="7"/>
  <c r="P218" i="7"/>
  <c r="O218" i="7"/>
  <c r="L218" i="7"/>
  <c r="K218" i="7"/>
  <c r="Q217" i="7"/>
  <c r="V217" i="7"/>
  <c r="M217" i="7"/>
  <c r="T217" i="7"/>
  <c r="P217" i="7"/>
  <c r="O217" i="7"/>
  <c r="L217" i="7"/>
  <c r="K217" i="7"/>
  <c r="Q216" i="7"/>
  <c r="V216" i="7"/>
  <c r="M216" i="7"/>
  <c r="T216" i="7"/>
  <c r="P216" i="7"/>
  <c r="O216" i="7"/>
  <c r="L216" i="7"/>
  <c r="K216" i="7"/>
  <c r="Q215" i="7"/>
  <c r="V215" i="7"/>
  <c r="M215" i="7"/>
  <c r="T215" i="7"/>
  <c r="P215" i="7"/>
  <c r="O215" i="7"/>
  <c r="L215" i="7"/>
  <c r="K215" i="7"/>
  <c r="Q214" i="7"/>
  <c r="V214" i="7"/>
  <c r="M214" i="7"/>
  <c r="T214" i="7"/>
  <c r="P214" i="7"/>
  <c r="O214" i="7"/>
  <c r="L214" i="7"/>
  <c r="K214" i="7"/>
  <c r="Q213" i="7"/>
  <c r="V213" i="7"/>
  <c r="M213" i="7"/>
  <c r="T213" i="7"/>
  <c r="P213" i="7"/>
  <c r="O213" i="7"/>
  <c r="L213" i="7"/>
  <c r="K213" i="7"/>
  <c r="Q212" i="7"/>
  <c r="V212" i="7"/>
  <c r="M212" i="7"/>
  <c r="T212" i="7"/>
  <c r="P212" i="7"/>
  <c r="O212" i="7"/>
  <c r="L212" i="7"/>
  <c r="K212" i="7"/>
  <c r="Q211" i="7"/>
  <c r="V211" i="7"/>
  <c r="M211" i="7"/>
  <c r="T211" i="7"/>
  <c r="P211" i="7"/>
  <c r="O211" i="7"/>
  <c r="L211" i="7"/>
  <c r="K211" i="7"/>
  <c r="Q210" i="7"/>
  <c r="V210" i="7"/>
  <c r="M210" i="7"/>
  <c r="T210" i="7"/>
  <c r="P210" i="7"/>
  <c r="O210" i="7"/>
  <c r="L210" i="7"/>
  <c r="K210" i="7"/>
  <c r="Q209" i="7"/>
  <c r="V209" i="7"/>
  <c r="M209" i="7"/>
  <c r="T209" i="7"/>
  <c r="P209" i="7"/>
  <c r="O209" i="7"/>
  <c r="L209" i="7"/>
  <c r="K209" i="7"/>
  <c r="Q208" i="7"/>
  <c r="V208" i="7"/>
  <c r="M208" i="7"/>
  <c r="T208" i="7"/>
  <c r="P208" i="7"/>
  <c r="O208" i="7"/>
  <c r="L208" i="7"/>
  <c r="K208" i="7"/>
  <c r="Q207" i="7"/>
  <c r="V207" i="7"/>
  <c r="M207" i="7"/>
  <c r="T207" i="7"/>
  <c r="P207" i="7"/>
  <c r="O207" i="7"/>
  <c r="L207" i="7"/>
  <c r="K207" i="7"/>
  <c r="Q206" i="7"/>
  <c r="V206" i="7"/>
  <c r="M206" i="7"/>
  <c r="T206" i="7"/>
  <c r="P206" i="7"/>
  <c r="O206" i="7"/>
  <c r="L206" i="7"/>
  <c r="K206" i="7"/>
  <c r="Q205" i="7"/>
  <c r="V205" i="7"/>
  <c r="M205" i="7"/>
  <c r="T205" i="7"/>
  <c r="P205" i="7"/>
  <c r="O205" i="7"/>
  <c r="L205" i="7"/>
  <c r="K205" i="7"/>
  <c r="Q204" i="7"/>
  <c r="V204" i="7"/>
  <c r="M204" i="7"/>
  <c r="T204" i="7"/>
  <c r="P204" i="7"/>
  <c r="O204" i="7"/>
  <c r="L204" i="7"/>
  <c r="K204" i="7"/>
  <c r="Q203" i="7"/>
  <c r="V203" i="7"/>
  <c r="M203" i="7"/>
  <c r="T203" i="7"/>
  <c r="P203" i="7"/>
  <c r="O203" i="7"/>
  <c r="L203" i="7"/>
  <c r="K203" i="7"/>
  <c r="Q202" i="7"/>
  <c r="V202" i="7"/>
  <c r="M202" i="7"/>
  <c r="T202" i="7"/>
  <c r="P202" i="7"/>
  <c r="O202" i="7"/>
  <c r="L202" i="7"/>
  <c r="K202" i="7"/>
  <c r="Q201" i="7"/>
  <c r="V201" i="7"/>
  <c r="M201" i="7"/>
  <c r="T201" i="7"/>
  <c r="P201" i="7"/>
  <c r="O201" i="7"/>
  <c r="L201" i="7"/>
  <c r="K201" i="7"/>
  <c r="Q200" i="7"/>
  <c r="V200" i="7"/>
  <c r="M200" i="7"/>
  <c r="T200" i="7"/>
  <c r="P200" i="7"/>
  <c r="O200" i="7"/>
  <c r="L200" i="7"/>
  <c r="K200" i="7"/>
  <c r="Q199" i="7"/>
  <c r="V199" i="7"/>
  <c r="M199" i="7"/>
  <c r="T199" i="7"/>
  <c r="P199" i="7"/>
  <c r="O199" i="7"/>
  <c r="L199" i="7"/>
  <c r="K199" i="7"/>
  <c r="Q198" i="7"/>
  <c r="V198" i="7"/>
  <c r="M198" i="7"/>
  <c r="T198" i="7"/>
  <c r="P198" i="7"/>
  <c r="O198" i="7"/>
  <c r="L198" i="7"/>
  <c r="K198" i="7"/>
  <c r="Q197" i="7"/>
  <c r="V197" i="7"/>
  <c r="M197" i="7"/>
  <c r="T197" i="7"/>
  <c r="P197" i="7"/>
  <c r="O197" i="7"/>
  <c r="L197" i="7"/>
  <c r="K197" i="7"/>
  <c r="Q196" i="7"/>
  <c r="V196" i="7"/>
  <c r="M196" i="7"/>
  <c r="T196" i="7"/>
  <c r="P196" i="7"/>
  <c r="O196" i="7"/>
  <c r="L196" i="7"/>
  <c r="K196" i="7"/>
  <c r="Q195" i="7"/>
  <c r="V195" i="7"/>
  <c r="M195" i="7"/>
  <c r="T195" i="7"/>
  <c r="P195" i="7"/>
  <c r="O195" i="7"/>
  <c r="L195" i="7"/>
  <c r="K195" i="7"/>
  <c r="Q194" i="7"/>
  <c r="V194" i="7"/>
  <c r="M194" i="7"/>
  <c r="T194" i="7"/>
  <c r="P194" i="7"/>
  <c r="O194" i="7"/>
  <c r="L194" i="7"/>
  <c r="K194" i="7"/>
  <c r="Q193" i="7"/>
  <c r="V193" i="7"/>
  <c r="M193" i="7"/>
  <c r="T193" i="7"/>
  <c r="P193" i="7"/>
  <c r="O193" i="7"/>
  <c r="L193" i="7"/>
  <c r="K193" i="7"/>
  <c r="Q192" i="7"/>
  <c r="V192" i="7"/>
  <c r="M192" i="7"/>
  <c r="T192" i="7"/>
  <c r="P192" i="7"/>
  <c r="O192" i="7"/>
  <c r="L192" i="7"/>
  <c r="K192" i="7"/>
  <c r="Q191" i="7"/>
  <c r="V191" i="7"/>
  <c r="M191" i="7"/>
  <c r="T191" i="7"/>
  <c r="P191" i="7"/>
  <c r="O191" i="7"/>
  <c r="L191" i="7"/>
  <c r="K191" i="7"/>
  <c r="Q190" i="7"/>
  <c r="V190" i="7"/>
  <c r="M190" i="7"/>
  <c r="T190" i="7"/>
  <c r="P190" i="7"/>
  <c r="O190" i="7"/>
  <c r="L190" i="7"/>
  <c r="K190" i="7"/>
  <c r="Q189" i="7"/>
  <c r="V189" i="7"/>
  <c r="M189" i="7"/>
  <c r="T189" i="7"/>
  <c r="P189" i="7"/>
  <c r="O189" i="7"/>
  <c r="L189" i="7"/>
  <c r="K189" i="7"/>
  <c r="Q188" i="7"/>
  <c r="V188" i="7"/>
  <c r="M188" i="7"/>
  <c r="T188" i="7"/>
  <c r="P188" i="7"/>
  <c r="O188" i="7"/>
  <c r="L188" i="7"/>
  <c r="K188" i="7"/>
  <c r="Q187" i="7"/>
  <c r="V187" i="7"/>
  <c r="M187" i="7"/>
  <c r="T187" i="7"/>
  <c r="P187" i="7"/>
  <c r="O187" i="7"/>
  <c r="L187" i="7"/>
  <c r="K187" i="7"/>
  <c r="Q186" i="7"/>
  <c r="V186" i="7"/>
  <c r="M186" i="7"/>
  <c r="T186" i="7"/>
  <c r="P186" i="7"/>
  <c r="O186" i="7"/>
  <c r="L186" i="7"/>
  <c r="K186" i="7"/>
  <c r="Q185" i="7"/>
  <c r="V185" i="7"/>
  <c r="M185" i="7"/>
  <c r="T185" i="7"/>
  <c r="P185" i="7"/>
  <c r="O185" i="7"/>
  <c r="L185" i="7"/>
  <c r="K185" i="7"/>
  <c r="Q184" i="7"/>
  <c r="V184" i="7"/>
  <c r="M184" i="7"/>
  <c r="T184" i="7"/>
  <c r="P184" i="7"/>
  <c r="O184" i="7"/>
  <c r="L184" i="7"/>
  <c r="K184" i="7"/>
  <c r="Q183" i="7"/>
  <c r="V183" i="7"/>
  <c r="M183" i="7"/>
  <c r="T183" i="7"/>
  <c r="P183" i="7"/>
  <c r="O183" i="7"/>
  <c r="L183" i="7"/>
  <c r="K183" i="7"/>
  <c r="Q182" i="7"/>
  <c r="V182" i="7"/>
  <c r="M182" i="7"/>
  <c r="T182" i="7"/>
  <c r="P182" i="7"/>
  <c r="O182" i="7"/>
  <c r="L182" i="7"/>
  <c r="K182" i="7"/>
  <c r="Q181" i="7"/>
  <c r="V181" i="7"/>
  <c r="M181" i="7"/>
  <c r="T181" i="7"/>
  <c r="P181" i="7"/>
  <c r="O181" i="7"/>
  <c r="L181" i="7"/>
  <c r="K181" i="7"/>
  <c r="Q180" i="7"/>
  <c r="V180" i="7"/>
  <c r="M180" i="7"/>
  <c r="T180" i="7"/>
  <c r="P180" i="7"/>
  <c r="O180" i="7"/>
  <c r="L180" i="7"/>
  <c r="K180" i="7"/>
  <c r="Q179" i="7"/>
  <c r="V179" i="7"/>
  <c r="M179" i="7"/>
  <c r="T179" i="7"/>
  <c r="P179" i="7"/>
  <c r="O179" i="7"/>
  <c r="L179" i="7"/>
  <c r="K179" i="7"/>
  <c r="Q178" i="7"/>
  <c r="V178" i="7"/>
  <c r="M178" i="7"/>
  <c r="T178" i="7"/>
  <c r="P178" i="7"/>
  <c r="O178" i="7"/>
  <c r="L178" i="7"/>
  <c r="K178" i="7"/>
  <c r="Q177" i="7"/>
  <c r="V177" i="7"/>
  <c r="M177" i="7"/>
  <c r="T177" i="7"/>
  <c r="P177" i="7"/>
  <c r="O177" i="7"/>
  <c r="L177" i="7"/>
  <c r="K177" i="7"/>
  <c r="Q176" i="7"/>
  <c r="V176" i="7"/>
  <c r="M176" i="7"/>
  <c r="T176" i="7"/>
  <c r="P176" i="7"/>
  <c r="O176" i="7"/>
  <c r="L176" i="7"/>
  <c r="K176" i="7"/>
  <c r="Q175" i="7"/>
  <c r="V175" i="7"/>
  <c r="M175" i="7"/>
  <c r="T175" i="7"/>
  <c r="P175" i="7"/>
  <c r="O175" i="7"/>
  <c r="L175" i="7"/>
  <c r="K175" i="7"/>
  <c r="Q174" i="7"/>
  <c r="V174" i="7"/>
  <c r="M174" i="7"/>
  <c r="T174" i="7"/>
  <c r="P174" i="7"/>
  <c r="O174" i="7"/>
  <c r="L174" i="7"/>
  <c r="K174" i="7"/>
  <c r="Q173" i="7"/>
  <c r="V173" i="7"/>
  <c r="M173" i="7"/>
  <c r="T173" i="7"/>
  <c r="P173" i="7"/>
  <c r="O173" i="7"/>
  <c r="L173" i="7"/>
  <c r="K173" i="7"/>
  <c r="Q172" i="7"/>
  <c r="V172" i="7"/>
  <c r="M172" i="7"/>
  <c r="T172" i="7"/>
  <c r="P172" i="7"/>
  <c r="O172" i="7"/>
  <c r="L172" i="7"/>
  <c r="K172" i="7"/>
  <c r="Q171" i="7"/>
  <c r="V171" i="7"/>
  <c r="M171" i="7"/>
  <c r="T171" i="7"/>
  <c r="P171" i="7"/>
  <c r="O171" i="7"/>
  <c r="L171" i="7"/>
  <c r="K171" i="7"/>
  <c r="Q170" i="7"/>
  <c r="V170" i="7"/>
  <c r="M170" i="7"/>
  <c r="T170" i="7"/>
  <c r="P170" i="7"/>
  <c r="O170" i="7"/>
  <c r="L170" i="7"/>
  <c r="K170" i="7"/>
  <c r="Q169" i="7"/>
  <c r="V169" i="7"/>
  <c r="M169" i="7"/>
  <c r="T169" i="7"/>
  <c r="P169" i="7"/>
  <c r="O169" i="7"/>
  <c r="L169" i="7"/>
  <c r="K169" i="7"/>
  <c r="Q168" i="7"/>
  <c r="V168" i="7"/>
  <c r="M168" i="7"/>
  <c r="T168" i="7"/>
  <c r="P168" i="7"/>
  <c r="O168" i="7"/>
  <c r="L168" i="7"/>
  <c r="K168" i="7"/>
  <c r="Q167" i="7"/>
  <c r="V167" i="7"/>
  <c r="M167" i="7"/>
  <c r="T167" i="7"/>
  <c r="P167" i="7"/>
  <c r="O167" i="7"/>
  <c r="L167" i="7"/>
  <c r="K167" i="7"/>
  <c r="Q166" i="7"/>
  <c r="V166" i="7"/>
  <c r="M166" i="7"/>
  <c r="T166" i="7"/>
  <c r="P166" i="7"/>
  <c r="O166" i="7"/>
  <c r="L166" i="7"/>
  <c r="K166" i="7"/>
  <c r="Q165" i="7"/>
  <c r="V165" i="7"/>
  <c r="M165" i="7"/>
  <c r="T165" i="7"/>
  <c r="P165" i="7"/>
  <c r="O165" i="7"/>
  <c r="L165" i="7"/>
  <c r="K165" i="7"/>
  <c r="Q164" i="7"/>
  <c r="V164" i="7"/>
  <c r="M164" i="7"/>
  <c r="T164" i="7"/>
  <c r="P164" i="7"/>
  <c r="O164" i="7"/>
  <c r="L164" i="7"/>
  <c r="K164" i="7"/>
  <c r="Q163" i="7"/>
  <c r="V163" i="7"/>
  <c r="M163" i="7"/>
  <c r="T163" i="7"/>
  <c r="P163" i="7"/>
  <c r="O163" i="7"/>
  <c r="L163" i="7"/>
  <c r="K163" i="7"/>
  <c r="Q162" i="7"/>
  <c r="V162" i="7"/>
  <c r="M162" i="7"/>
  <c r="T162" i="7"/>
  <c r="P162" i="7"/>
  <c r="O162" i="7"/>
  <c r="L162" i="7"/>
  <c r="K162" i="7"/>
  <c r="Q161" i="7"/>
  <c r="V161" i="7"/>
  <c r="M161" i="7"/>
  <c r="T161" i="7"/>
  <c r="P161" i="7"/>
  <c r="O161" i="7"/>
  <c r="L161" i="7"/>
  <c r="K161" i="7"/>
  <c r="Q160" i="7"/>
  <c r="V160" i="7"/>
  <c r="M160" i="7"/>
  <c r="T160" i="7"/>
  <c r="P160" i="7"/>
  <c r="O160" i="7"/>
  <c r="L160" i="7"/>
  <c r="K160" i="7"/>
  <c r="Q159" i="7"/>
  <c r="V159" i="7"/>
  <c r="M159" i="7"/>
  <c r="T159" i="7"/>
  <c r="P159" i="7"/>
  <c r="O159" i="7"/>
  <c r="L159" i="7"/>
  <c r="K159" i="7"/>
  <c r="Q158" i="7"/>
  <c r="V158" i="7"/>
  <c r="M158" i="7"/>
  <c r="T158" i="7"/>
  <c r="P158" i="7"/>
  <c r="O158" i="7"/>
  <c r="L158" i="7"/>
  <c r="K158" i="7"/>
  <c r="Q157" i="7"/>
  <c r="V157" i="7"/>
  <c r="M157" i="7"/>
  <c r="T157" i="7"/>
  <c r="P157" i="7"/>
  <c r="O157" i="7"/>
  <c r="L157" i="7"/>
  <c r="K157" i="7"/>
  <c r="Q156" i="7"/>
  <c r="V156" i="7"/>
  <c r="M156" i="7"/>
  <c r="T156" i="7"/>
  <c r="P156" i="7"/>
  <c r="O156" i="7"/>
  <c r="L156" i="7"/>
  <c r="K156" i="7"/>
  <c r="Q155" i="7"/>
  <c r="V155" i="7"/>
  <c r="M155" i="7"/>
  <c r="T155" i="7"/>
  <c r="P155" i="7"/>
  <c r="O155" i="7"/>
  <c r="L155" i="7"/>
  <c r="K155" i="7"/>
  <c r="Q154" i="7"/>
  <c r="V154" i="7"/>
  <c r="M154" i="7"/>
  <c r="T154" i="7"/>
  <c r="P154" i="7"/>
  <c r="O154" i="7"/>
  <c r="L154" i="7"/>
  <c r="K154" i="7"/>
  <c r="Q153" i="7"/>
  <c r="V153" i="7"/>
  <c r="M153" i="7"/>
  <c r="T153" i="7"/>
  <c r="P153" i="7"/>
  <c r="O153" i="7"/>
  <c r="L153" i="7"/>
  <c r="K153" i="7"/>
  <c r="Q152" i="7"/>
  <c r="V152" i="7"/>
  <c r="M152" i="7"/>
  <c r="T152" i="7"/>
  <c r="P152" i="7"/>
  <c r="O152" i="7"/>
  <c r="L152" i="7"/>
  <c r="K152" i="7"/>
  <c r="Q151" i="7"/>
  <c r="V151" i="7"/>
  <c r="M151" i="7"/>
  <c r="T151" i="7"/>
  <c r="P151" i="7"/>
  <c r="O151" i="7"/>
  <c r="L151" i="7"/>
  <c r="K151" i="7"/>
  <c r="Q150" i="7"/>
  <c r="V150" i="7"/>
  <c r="M150" i="7"/>
  <c r="T150" i="7"/>
  <c r="P150" i="7"/>
  <c r="O150" i="7"/>
  <c r="L150" i="7"/>
  <c r="K150" i="7"/>
  <c r="Q149" i="7"/>
  <c r="V149" i="7"/>
  <c r="M149" i="7"/>
  <c r="T149" i="7"/>
  <c r="P149" i="7"/>
  <c r="O149" i="7"/>
  <c r="L149" i="7"/>
  <c r="K149" i="7"/>
  <c r="Q148" i="7"/>
  <c r="V148" i="7"/>
  <c r="M148" i="7"/>
  <c r="T148" i="7"/>
  <c r="P148" i="7"/>
  <c r="O148" i="7"/>
  <c r="L148" i="7"/>
  <c r="K148" i="7"/>
  <c r="Q147" i="7"/>
  <c r="V147" i="7"/>
  <c r="M147" i="7"/>
  <c r="T147" i="7"/>
  <c r="P147" i="7"/>
  <c r="O147" i="7"/>
  <c r="L147" i="7"/>
  <c r="K147" i="7"/>
  <c r="Q146" i="7"/>
  <c r="V146" i="7"/>
  <c r="M146" i="7"/>
  <c r="T146" i="7"/>
  <c r="P146" i="7"/>
  <c r="O146" i="7"/>
  <c r="L146" i="7"/>
  <c r="K146" i="7"/>
  <c r="Q145" i="7"/>
  <c r="V145" i="7"/>
  <c r="M145" i="7"/>
  <c r="T145" i="7"/>
  <c r="P145" i="7"/>
  <c r="O145" i="7"/>
  <c r="L145" i="7"/>
  <c r="K145" i="7"/>
  <c r="Q144" i="7"/>
  <c r="V144" i="7"/>
  <c r="M144" i="7"/>
  <c r="T144" i="7"/>
  <c r="P144" i="7"/>
  <c r="O144" i="7"/>
  <c r="L144" i="7"/>
  <c r="K144" i="7"/>
  <c r="Q143" i="7"/>
  <c r="V143" i="7"/>
  <c r="M143" i="7"/>
  <c r="T143" i="7"/>
  <c r="P143" i="7"/>
  <c r="O143" i="7"/>
  <c r="L143" i="7"/>
  <c r="K143" i="7"/>
  <c r="Q142" i="7"/>
  <c r="V142" i="7"/>
  <c r="M142" i="7"/>
  <c r="T142" i="7"/>
  <c r="P142" i="7"/>
  <c r="O142" i="7"/>
  <c r="L142" i="7"/>
  <c r="K142" i="7"/>
  <c r="Q141" i="7"/>
  <c r="V141" i="7"/>
  <c r="M141" i="7"/>
  <c r="T141" i="7"/>
  <c r="P141" i="7"/>
  <c r="O141" i="7"/>
  <c r="L141" i="7"/>
  <c r="K141" i="7"/>
  <c r="Q140" i="7"/>
  <c r="V140" i="7"/>
  <c r="M140" i="7"/>
  <c r="T140" i="7"/>
  <c r="P140" i="7"/>
  <c r="O140" i="7"/>
  <c r="L140" i="7"/>
  <c r="K140" i="7"/>
  <c r="Q139" i="7"/>
  <c r="V139" i="7"/>
  <c r="M139" i="7"/>
  <c r="T139" i="7"/>
  <c r="P139" i="7"/>
  <c r="O139" i="7"/>
  <c r="L139" i="7"/>
  <c r="K139" i="7"/>
  <c r="Q138" i="7"/>
  <c r="V138" i="7"/>
  <c r="M138" i="7"/>
  <c r="T138" i="7"/>
  <c r="P138" i="7"/>
  <c r="O138" i="7"/>
  <c r="L138" i="7"/>
  <c r="K138" i="7"/>
  <c r="Q137" i="7"/>
  <c r="V137" i="7"/>
  <c r="M137" i="7"/>
  <c r="T137" i="7"/>
  <c r="P137" i="7"/>
  <c r="O137" i="7"/>
  <c r="L137" i="7"/>
  <c r="K137" i="7"/>
  <c r="Q136" i="7"/>
  <c r="V136" i="7"/>
  <c r="M136" i="7"/>
  <c r="T136" i="7"/>
  <c r="P136" i="7"/>
  <c r="O136" i="7"/>
  <c r="L136" i="7"/>
  <c r="K136" i="7"/>
  <c r="Q135" i="7"/>
  <c r="V135" i="7"/>
  <c r="M135" i="7"/>
  <c r="T135" i="7"/>
  <c r="P135" i="7"/>
  <c r="O135" i="7"/>
  <c r="L135" i="7"/>
  <c r="K135" i="7"/>
  <c r="Q134" i="7"/>
  <c r="V134" i="7"/>
  <c r="M134" i="7"/>
  <c r="T134" i="7"/>
  <c r="P134" i="7"/>
  <c r="O134" i="7"/>
  <c r="L134" i="7"/>
  <c r="K134" i="7"/>
  <c r="Q133" i="7"/>
  <c r="V133" i="7"/>
  <c r="M133" i="7"/>
  <c r="T133" i="7"/>
  <c r="P133" i="7"/>
  <c r="O133" i="7"/>
  <c r="L133" i="7"/>
  <c r="K133" i="7"/>
  <c r="Q132" i="7"/>
  <c r="V132" i="7"/>
  <c r="M132" i="7"/>
  <c r="T132" i="7"/>
  <c r="P132" i="7"/>
  <c r="O132" i="7"/>
  <c r="L132" i="7"/>
  <c r="K132" i="7"/>
  <c r="Q131" i="7"/>
  <c r="V131" i="7"/>
  <c r="M131" i="7"/>
  <c r="T131" i="7"/>
  <c r="P131" i="7"/>
  <c r="O131" i="7"/>
  <c r="L131" i="7"/>
  <c r="K131" i="7"/>
  <c r="Q130" i="7"/>
  <c r="V130" i="7"/>
  <c r="M130" i="7"/>
  <c r="T130" i="7"/>
  <c r="P130" i="7"/>
  <c r="O130" i="7"/>
  <c r="L130" i="7"/>
  <c r="K130" i="7"/>
  <c r="Q129" i="7"/>
  <c r="V129" i="7"/>
  <c r="M129" i="7"/>
  <c r="T129" i="7"/>
  <c r="P129" i="7"/>
  <c r="O129" i="7"/>
  <c r="L129" i="7"/>
  <c r="K129" i="7"/>
  <c r="Q128" i="7"/>
  <c r="V128" i="7"/>
  <c r="M128" i="7"/>
  <c r="T128" i="7"/>
  <c r="P128" i="7"/>
  <c r="O128" i="7"/>
  <c r="L128" i="7"/>
  <c r="K128" i="7"/>
  <c r="Q127" i="7"/>
  <c r="V127" i="7"/>
  <c r="M127" i="7"/>
  <c r="T127" i="7"/>
  <c r="P127" i="7"/>
  <c r="O127" i="7"/>
  <c r="L127" i="7"/>
  <c r="K127" i="7"/>
  <c r="Q126" i="7"/>
  <c r="V126" i="7"/>
  <c r="M126" i="7"/>
  <c r="T126" i="7"/>
  <c r="P126" i="7"/>
  <c r="O126" i="7"/>
  <c r="L126" i="7"/>
  <c r="K126" i="7"/>
  <c r="Q125" i="7"/>
  <c r="V125" i="7"/>
  <c r="M125" i="7"/>
  <c r="T125" i="7"/>
  <c r="P125" i="7"/>
  <c r="O125" i="7"/>
  <c r="L125" i="7"/>
  <c r="K125" i="7"/>
  <c r="Q124" i="7"/>
  <c r="V124" i="7"/>
  <c r="M124" i="7"/>
  <c r="T124" i="7"/>
  <c r="P124" i="7"/>
  <c r="O124" i="7"/>
  <c r="L124" i="7"/>
  <c r="K124" i="7"/>
  <c r="Q123" i="7"/>
  <c r="V123" i="7"/>
  <c r="M123" i="7"/>
  <c r="T123" i="7"/>
  <c r="P123" i="7"/>
  <c r="O123" i="7"/>
  <c r="L123" i="7"/>
  <c r="K123" i="7"/>
  <c r="Q122" i="7"/>
  <c r="V122" i="7"/>
  <c r="M122" i="7"/>
  <c r="T122" i="7"/>
  <c r="P122" i="7"/>
  <c r="O122" i="7"/>
  <c r="L122" i="7"/>
  <c r="K122" i="7"/>
  <c r="Q121" i="7"/>
  <c r="V121" i="7"/>
  <c r="M121" i="7"/>
  <c r="T121" i="7"/>
  <c r="P121" i="7"/>
  <c r="O121" i="7"/>
  <c r="L121" i="7"/>
  <c r="K121" i="7"/>
  <c r="Q120" i="7"/>
  <c r="V120" i="7"/>
  <c r="M120" i="7"/>
  <c r="T120" i="7"/>
  <c r="P120" i="7"/>
  <c r="O120" i="7"/>
  <c r="L120" i="7"/>
  <c r="K120" i="7"/>
  <c r="Q119" i="7"/>
  <c r="V119" i="7"/>
  <c r="M119" i="7"/>
  <c r="T119" i="7"/>
  <c r="P119" i="7"/>
  <c r="O119" i="7"/>
  <c r="L119" i="7"/>
  <c r="K119" i="7"/>
  <c r="Q118" i="7"/>
  <c r="V118" i="7"/>
  <c r="M118" i="7"/>
  <c r="T118" i="7"/>
  <c r="P118" i="7"/>
  <c r="O118" i="7"/>
  <c r="L118" i="7"/>
  <c r="K118" i="7"/>
  <c r="Q117" i="7"/>
  <c r="V117" i="7"/>
  <c r="M117" i="7"/>
  <c r="T117" i="7"/>
  <c r="P117" i="7"/>
  <c r="O117" i="7"/>
  <c r="L117" i="7"/>
  <c r="K117" i="7"/>
  <c r="Q116" i="7"/>
  <c r="V116" i="7"/>
  <c r="M116" i="7"/>
  <c r="T116" i="7"/>
  <c r="P116" i="7"/>
  <c r="O116" i="7"/>
  <c r="L116" i="7"/>
  <c r="K116" i="7"/>
  <c r="Q115" i="7"/>
  <c r="V115" i="7"/>
  <c r="M115" i="7"/>
  <c r="T115" i="7"/>
  <c r="P115" i="7"/>
  <c r="O115" i="7"/>
  <c r="L115" i="7"/>
  <c r="K115" i="7"/>
  <c r="Q114" i="7"/>
  <c r="V114" i="7"/>
  <c r="M114" i="7"/>
  <c r="T114" i="7"/>
  <c r="P114" i="7"/>
  <c r="O114" i="7"/>
  <c r="L114" i="7"/>
  <c r="K114" i="7"/>
  <c r="Q113" i="7"/>
  <c r="V113" i="7"/>
  <c r="M113" i="7"/>
  <c r="T113" i="7"/>
  <c r="P113" i="7"/>
  <c r="O113" i="7"/>
  <c r="L113" i="7"/>
  <c r="K113" i="7"/>
  <c r="Q112" i="7"/>
  <c r="V112" i="7"/>
  <c r="M112" i="7"/>
  <c r="T112" i="7"/>
  <c r="P112" i="7"/>
  <c r="O112" i="7"/>
  <c r="L112" i="7"/>
  <c r="K112" i="7"/>
  <c r="Q111" i="7"/>
  <c r="V111" i="7"/>
  <c r="M111" i="7"/>
  <c r="T111" i="7"/>
  <c r="P111" i="7"/>
  <c r="O111" i="7"/>
  <c r="L111" i="7"/>
  <c r="K111" i="7"/>
  <c r="Q110" i="7"/>
  <c r="V110" i="7"/>
  <c r="M110" i="7"/>
  <c r="T110" i="7"/>
  <c r="P110" i="7"/>
  <c r="O110" i="7"/>
  <c r="L110" i="7"/>
  <c r="K110" i="7"/>
  <c r="Q109" i="7"/>
  <c r="V109" i="7"/>
  <c r="M109" i="7"/>
  <c r="T109" i="7"/>
  <c r="P109" i="7"/>
  <c r="O109" i="7"/>
  <c r="L109" i="7"/>
  <c r="K109" i="7"/>
  <c r="Q108" i="7"/>
  <c r="V108" i="7"/>
  <c r="M108" i="7"/>
  <c r="T108" i="7"/>
  <c r="P108" i="7"/>
  <c r="O108" i="7"/>
  <c r="L108" i="7"/>
  <c r="K108" i="7"/>
  <c r="Q107" i="7"/>
  <c r="V107" i="7"/>
  <c r="M107" i="7"/>
  <c r="T107" i="7"/>
  <c r="P107" i="7"/>
  <c r="O107" i="7"/>
  <c r="L107" i="7"/>
  <c r="K107" i="7"/>
  <c r="Q106" i="7"/>
  <c r="V106" i="7"/>
  <c r="M106" i="7"/>
  <c r="T106" i="7"/>
  <c r="P106" i="7"/>
  <c r="O106" i="7"/>
  <c r="L106" i="7"/>
  <c r="K106" i="7"/>
  <c r="Q105" i="7"/>
  <c r="V105" i="7"/>
  <c r="M105" i="7"/>
  <c r="T105" i="7"/>
  <c r="P105" i="7"/>
  <c r="O105" i="7"/>
  <c r="L105" i="7"/>
  <c r="K105" i="7"/>
  <c r="Q104" i="7"/>
  <c r="V104" i="7"/>
  <c r="M104" i="7"/>
  <c r="T104" i="7"/>
  <c r="P104" i="7"/>
  <c r="O104" i="7"/>
  <c r="L104" i="7"/>
  <c r="K104" i="7"/>
  <c r="Q103" i="7"/>
  <c r="V103" i="7"/>
  <c r="M103" i="7"/>
  <c r="T103" i="7"/>
  <c r="P103" i="7"/>
  <c r="O103" i="7"/>
  <c r="L103" i="7"/>
  <c r="K103" i="7"/>
  <c r="Q102" i="7"/>
  <c r="V102" i="7"/>
  <c r="M102" i="7"/>
  <c r="T102" i="7"/>
  <c r="P102" i="7"/>
  <c r="O102" i="7"/>
  <c r="L102" i="7"/>
  <c r="K102" i="7"/>
  <c r="Q101" i="7"/>
  <c r="V101" i="7"/>
  <c r="M101" i="7"/>
  <c r="T101" i="7"/>
  <c r="P101" i="7"/>
  <c r="O101" i="7"/>
  <c r="L101" i="7"/>
  <c r="K101" i="7"/>
  <c r="Q100" i="7"/>
  <c r="V100" i="7"/>
  <c r="M100" i="7"/>
  <c r="T100" i="7"/>
  <c r="P100" i="7"/>
  <c r="O100" i="7"/>
  <c r="L100" i="7"/>
  <c r="K100" i="7"/>
  <c r="Q99" i="7"/>
  <c r="V99" i="7"/>
  <c r="M99" i="7"/>
  <c r="T99" i="7"/>
  <c r="P99" i="7"/>
  <c r="O99" i="7"/>
  <c r="L99" i="7"/>
  <c r="K99" i="7"/>
  <c r="Q98" i="7"/>
  <c r="V98" i="7"/>
  <c r="M98" i="7"/>
  <c r="T98" i="7"/>
  <c r="P98" i="7"/>
  <c r="O98" i="7"/>
  <c r="L98" i="7"/>
  <c r="K98" i="7"/>
  <c r="Q97" i="7"/>
  <c r="V97" i="7"/>
  <c r="M97" i="7"/>
  <c r="T97" i="7"/>
  <c r="P97" i="7"/>
  <c r="O97" i="7"/>
  <c r="L97" i="7"/>
  <c r="K97" i="7"/>
  <c r="Q96" i="7"/>
  <c r="V96" i="7"/>
  <c r="M96" i="7"/>
  <c r="T96" i="7"/>
  <c r="P96" i="7"/>
  <c r="O96" i="7"/>
  <c r="L96" i="7"/>
  <c r="K96" i="7"/>
  <c r="Q95" i="7"/>
  <c r="V95" i="7"/>
  <c r="M95" i="7"/>
  <c r="T95" i="7"/>
  <c r="P95" i="7"/>
  <c r="O95" i="7"/>
  <c r="L95" i="7"/>
  <c r="K95" i="7"/>
  <c r="Q94" i="7"/>
  <c r="V94" i="7"/>
  <c r="M94" i="7"/>
  <c r="T94" i="7"/>
  <c r="P94" i="7"/>
  <c r="O94" i="7"/>
  <c r="L94" i="7"/>
  <c r="K94" i="7"/>
  <c r="Q93" i="7"/>
  <c r="V93" i="7"/>
  <c r="M93" i="7"/>
  <c r="T93" i="7"/>
  <c r="P93" i="7"/>
  <c r="O93" i="7"/>
  <c r="L93" i="7"/>
  <c r="K93" i="7"/>
  <c r="Q92" i="7"/>
  <c r="V92" i="7"/>
  <c r="M92" i="7"/>
  <c r="T92" i="7"/>
  <c r="P92" i="7"/>
  <c r="O92" i="7"/>
  <c r="L92" i="7"/>
  <c r="K92" i="7"/>
  <c r="Q91" i="7"/>
  <c r="V91" i="7"/>
  <c r="M91" i="7"/>
  <c r="T91" i="7"/>
  <c r="P91" i="7"/>
  <c r="O91" i="7"/>
  <c r="L91" i="7"/>
  <c r="K91" i="7"/>
  <c r="Q90" i="7"/>
  <c r="V90" i="7"/>
  <c r="M90" i="7"/>
  <c r="T90" i="7"/>
  <c r="P90" i="7"/>
  <c r="O90" i="7"/>
  <c r="L90" i="7"/>
  <c r="K90" i="7"/>
  <c r="Q89" i="7"/>
  <c r="V89" i="7"/>
  <c r="M89" i="7"/>
  <c r="T89" i="7"/>
  <c r="P89" i="7"/>
  <c r="O89" i="7"/>
  <c r="L89" i="7"/>
  <c r="K89" i="7"/>
  <c r="Q88" i="7"/>
  <c r="V88" i="7"/>
  <c r="M88" i="7"/>
  <c r="T88" i="7"/>
  <c r="P88" i="7"/>
  <c r="O88" i="7"/>
  <c r="L88" i="7"/>
  <c r="K88" i="7"/>
  <c r="Q87" i="7"/>
  <c r="V87" i="7"/>
  <c r="M87" i="7"/>
  <c r="T87" i="7"/>
  <c r="P87" i="7"/>
  <c r="O87" i="7"/>
  <c r="L87" i="7"/>
  <c r="K87" i="7"/>
  <c r="Q86" i="7"/>
  <c r="V86" i="7"/>
  <c r="M86" i="7"/>
  <c r="T86" i="7"/>
  <c r="P86" i="7"/>
  <c r="O86" i="7"/>
  <c r="L86" i="7"/>
  <c r="K86" i="7"/>
  <c r="Q85" i="7"/>
  <c r="V85" i="7"/>
  <c r="M85" i="7"/>
  <c r="T85" i="7"/>
  <c r="P85" i="7"/>
  <c r="O85" i="7"/>
  <c r="L85" i="7"/>
  <c r="K85" i="7"/>
  <c r="Q84" i="7"/>
  <c r="V84" i="7"/>
  <c r="M84" i="7"/>
  <c r="T84" i="7"/>
  <c r="P84" i="7"/>
  <c r="O84" i="7"/>
  <c r="L84" i="7"/>
  <c r="K84" i="7"/>
  <c r="Q83" i="7"/>
  <c r="V83" i="7"/>
  <c r="M83" i="7"/>
  <c r="T83" i="7"/>
  <c r="P83" i="7"/>
  <c r="O83" i="7"/>
  <c r="L83" i="7"/>
  <c r="K83" i="7"/>
  <c r="Q82" i="7"/>
  <c r="V82" i="7"/>
  <c r="M82" i="7"/>
  <c r="T82" i="7"/>
  <c r="P82" i="7"/>
  <c r="O82" i="7"/>
  <c r="L82" i="7"/>
  <c r="K82" i="7"/>
  <c r="Q81" i="7"/>
  <c r="V81" i="7"/>
  <c r="M81" i="7"/>
  <c r="T81" i="7"/>
  <c r="P81" i="7"/>
  <c r="O81" i="7"/>
  <c r="L81" i="7"/>
  <c r="K81" i="7"/>
  <c r="Q80" i="7"/>
  <c r="V80" i="7"/>
  <c r="M80" i="7"/>
  <c r="T80" i="7"/>
  <c r="P80" i="7"/>
  <c r="O80" i="7"/>
  <c r="L80" i="7"/>
  <c r="K80" i="7"/>
  <c r="Q79" i="7"/>
  <c r="V79" i="7"/>
  <c r="M79" i="7"/>
  <c r="T79" i="7"/>
  <c r="P79" i="7"/>
  <c r="O79" i="7"/>
  <c r="L79" i="7"/>
  <c r="K79" i="7"/>
  <c r="Q78" i="7"/>
  <c r="V78" i="7"/>
  <c r="M78" i="7"/>
  <c r="T78" i="7"/>
  <c r="P78" i="7"/>
  <c r="O78" i="7"/>
  <c r="L78" i="7"/>
  <c r="K78" i="7"/>
  <c r="Q77" i="7"/>
  <c r="V77" i="7"/>
  <c r="M77" i="7"/>
  <c r="T77" i="7"/>
  <c r="P77" i="7"/>
  <c r="O77" i="7"/>
  <c r="L77" i="7"/>
  <c r="K77" i="7"/>
  <c r="Q76" i="7"/>
  <c r="V76" i="7"/>
  <c r="M76" i="7"/>
  <c r="T76" i="7"/>
  <c r="P76" i="7"/>
  <c r="O76" i="7"/>
  <c r="L76" i="7"/>
  <c r="K76" i="7"/>
  <c r="Q75" i="7"/>
  <c r="V75" i="7"/>
  <c r="M75" i="7"/>
  <c r="T75" i="7"/>
  <c r="P75" i="7"/>
  <c r="O75" i="7"/>
  <c r="L75" i="7"/>
  <c r="K75" i="7"/>
  <c r="Q74" i="7"/>
  <c r="V74" i="7"/>
  <c r="M74" i="7"/>
  <c r="T74" i="7"/>
  <c r="P74" i="7"/>
  <c r="O74" i="7"/>
  <c r="L74" i="7"/>
  <c r="K74" i="7"/>
  <c r="Q73" i="7"/>
  <c r="V73" i="7"/>
  <c r="M73" i="7"/>
  <c r="T73" i="7"/>
  <c r="P73" i="7"/>
  <c r="O73" i="7"/>
  <c r="L73" i="7"/>
  <c r="K73" i="7"/>
  <c r="Q72" i="7"/>
  <c r="V72" i="7"/>
  <c r="M72" i="7"/>
  <c r="T72" i="7"/>
  <c r="P72" i="7"/>
  <c r="O72" i="7"/>
  <c r="L72" i="7"/>
  <c r="K72" i="7"/>
  <c r="Q71" i="7"/>
  <c r="V71" i="7"/>
  <c r="M71" i="7"/>
  <c r="T71" i="7"/>
  <c r="P71" i="7"/>
  <c r="O71" i="7"/>
  <c r="L71" i="7"/>
  <c r="K71" i="7"/>
  <c r="Q70" i="7"/>
  <c r="V70" i="7"/>
  <c r="M70" i="7"/>
  <c r="T70" i="7"/>
  <c r="P70" i="7"/>
  <c r="O70" i="7"/>
  <c r="L70" i="7"/>
  <c r="K70" i="7"/>
  <c r="Q69" i="7"/>
  <c r="V69" i="7"/>
  <c r="M69" i="7"/>
  <c r="T69" i="7"/>
  <c r="P69" i="7"/>
  <c r="O69" i="7"/>
  <c r="L69" i="7"/>
  <c r="K69" i="7"/>
  <c r="Q68" i="7"/>
  <c r="V68" i="7"/>
  <c r="M68" i="7"/>
  <c r="T68" i="7"/>
  <c r="P68" i="7"/>
  <c r="O68" i="7"/>
  <c r="L68" i="7"/>
  <c r="K68" i="7"/>
  <c r="Q67" i="7"/>
  <c r="V67" i="7"/>
  <c r="M67" i="7"/>
  <c r="T67" i="7"/>
  <c r="P67" i="7"/>
  <c r="O67" i="7"/>
  <c r="L67" i="7"/>
  <c r="K67" i="7"/>
  <c r="Q66" i="7"/>
  <c r="V66" i="7"/>
  <c r="M66" i="7"/>
  <c r="T66" i="7"/>
  <c r="P66" i="7"/>
  <c r="O66" i="7"/>
  <c r="L66" i="7"/>
  <c r="K66" i="7"/>
  <c r="Q65" i="7"/>
  <c r="V65" i="7"/>
  <c r="M65" i="7"/>
  <c r="T65" i="7"/>
  <c r="P65" i="7"/>
  <c r="O65" i="7"/>
  <c r="L65" i="7"/>
  <c r="K65" i="7"/>
  <c r="Q64" i="7"/>
  <c r="V64" i="7"/>
  <c r="M64" i="7"/>
  <c r="T64" i="7"/>
  <c r="P64" i="7"/>
  <c r="O64" i="7"/>
  <c r="L64" i="7"/>
  <c r="K64" i="7"/>
  <c r="Q63" i="7"/>
  <c r="V63" i="7"/>
  <c r="M63" i="7"/>
  <c r="T63" i="7"/>
  <c r="P63" i="7"/>
  <c r="O63" i="7"/>
  <c r="L63" i="7"/>
  <c r="K63" i="7"/>
  <c r="Q62" i="7"/>
  <c r="V62" i="7"/>
  <c r="M62" i="7"/>
  <c r="T62" i="7"/>
  <c r="P62" i="7"/>
  <c r="O62" i="7"/>
  <c r="L62" i="7"/>
  <c r="K62" i="7"/>
  <c r="Q61" i="7"/>
  <c r="V61" i="7"/>
  <c r="M61" i="7"/>
  <c r="T61" i="7"/>
  <c r="P61" i="7"/>
  <c r="O61" i="7"/>
  <c r="L61" i="7"/>
  <c r="K61" i="7"/>
  <c r="Q60" i="7"/>
  <c r="V60" i="7"/>
  <c r="M60" i="7"/>
  <c r="T60" i="7"/>
  <c r="P60" i="7"/>
  <c r="O60" i="7"/>
  <c r="L60" i="7"/>
  <c r="K60" i="7"/>
  <c r="Q59" i="7"/>
  <c r="V59" i="7"/>
  <c r="M59" i="7"/>
  <c r="T59" i="7"/>
  <c r="P59" i="7"/>
  <c r="O59" i="7"/>
  <c r="L59" i="7"/>
  <c r="K59" i="7"/>
  <c r="Q58" i="7"/>
  <c r="V58" i="7"/>
  <c r="M58" i="7"/>
  <c r="T58" i="7"/>
  <c r="P58" i="7"/>
  <c r="O58" i="7"/>
  <c r="L58" i="7"/>
  <c r="K58" i="7"/>
  <c r="Q57" i="7"/>
  <c r="V57" i="7"/>
  <c r="M57" i="7"/>
  <c r="T57" i="7"/>
  <c r="P57" i="7"/>
  <c r="O57" i="7"/>
  <c r="L57" i="7"/>
  <c r="K57" i="7"/>
  <c r="Q56" i="7"/>
  <c r="V56" i="7"/>
  <c r="M56" i="7"/>
  <c r="T56" i="7"/>
  <c r="P56" i="7"/>
  <c r="O56" i="7"/>
  <c r="L56" i="7"/>
  <c r="K56" i="7"/>
  <c r="Q55" i="7"/>
  <c r="V55" i="7"/>
  <c r="M55" i="7"/>
  <c r="T55" i="7"/>
  <c r="P55" i="7"/>
  <c r="O55" i="7"/>
  <c r="L55" i="7"/>
  <c r="K55" i="7"/>
  <c r="Q54" i="7"/>
  <c r="V54" i="7"/>
  <c r="M54" i="7"/>
  <c r="T54" i="7"/>
  <c r="P54" i="7"/>
  <c r="O54" i="7"/>
  <c r="L54" i="7"/>
  <c r="K54" i="7"/>
  <c r="Q53" i="7"/>
  <c r="V53" i="7"/>
  <c r="M53" i="7"/>
  <c r="T53" i="7"/>
  <c r="P53" i="7"/>
  <c r="O53" i="7"/>
  <c r="L53" i="7"/>
  <c r="K53" i="7"/>
  <c r="Q52" i="7"/>
  <c r="V52" i="7"/>
  <c r="M52" i="7"/>
  <c r="T52" i="7"/>
  <c r="P52" i="7"/>
  <c r="O52" i="7"/>
  <c r="L52" i="7"/>
  <c r="K52" i="7"/>
  <c r="Q51" i="7"/>
  <c r="V51" i="7"/>
  <c r="M51" i="7"/>
  <c r="T51" i="7"/>
  <c r="P51" i="7"/>
  <c r="O51" i="7"/>
  <c r="L51" i="7"/>
  <c r="K51" i="7"/>
  <c r="Q50" i="7"/>
  <c r="V50" i="7"/>
  <c r="M50" i="7"/>
  <c r="T50" i="7"/>
  <c r="P50" i="7"/>
  <c r="O50" i="7"/>
  <c r="L50" i="7"/>
  <c r="K50" i="7"/>
  <c r="Q49" i="7"/>
  <c r="V49" i="7"/>
  <c r="M49" i="7"/>
  <c r="T49" i="7"/>
  <c r="P49" i="7"/>
  <c r="O49" i="7"/>
  <c r="L49" i="7"/>
  <c r="K49" i="7"/>
  <c r="Q48" i="7"/>
  <c r="V48" i="7"/>
  <c r="M48" i="7"/>
  <c r="T48" i="7"/>
  <c r="P48" i="7"/>
  <c r="O48" i="7"/>
  <c r="L48" i="7"/>
  <c r="K48" i="7"/>
  <c r="Q47" i="7"/>
  <c r="V47" i="7"/>
  <c r="M47" i="7"/>
  <c r="T47" i="7"/>
  <c r="P47" i="7"/>
  <c r="O47" i="7"/>
  <c r="L47" i="7"/>
  <c r="K47" i="7"/>
  <c r="Q46" i="7"/>
  <c r="V46" i="7"/>
  <c r="M46" i="7"/>
  <c r="T46" i="7"/>
  <c r="P46" i="7"/>
  <c r="O46" i="7"/>
  <c r="L46" i="7"/>
  <c r="K46" i="7"/>
  <c r="Q45" i="7"/>
  <c r="V45" i="7"/>
  <c r="M45" i="7"/>
  <c r="T45" i="7"/>
  <c r="P45" i="7"/>
  <c r="O45" i="7"/>
  <c r="L45" i="7"/>
  <c r="K45" i="7"/>
  <c r="Q44" i="7"/>
  <c r="V44" i="7"/>
  <c r="M44" i="7"/>
  <c r="T44" i="7"/>
  <c r="P44" i="7"/>
  <c r="O44" i="7"/>
  <c r="L44" i="7"/>
  <c r="K44" i="7"/>
  <c r="Q43" i="7"/>
  <c r="V43" i="7"/>
  <c r="M43" i="7"/>
  <c r="T43" i="7"/>
  <c r="P43" i="7"/>
  <c r="O43" i="7"/>
  <c r="L43" i="7"/>
  <c r="K43" i="7"/>
  <c r="Q42" i="7"/>
  <c r="V42" i="7"/>
  <c r="M42" i="7"/>
  <c r="T42" i="7"/>
  <c r="P42" i="7"/>
  <c r="O42" i="7"/>
  <c r="L42" i="7"/>
  <c r="K42" i="7"/>
  <c r="Q41" i="7"/>
  <c r="V41" i="7"/>
  <c r="M41" i="7"/>
  <c r="T41" i="7"/>
  <c r="P41" i="7"/>
  <c r="O41" i="7"/>
  <c r="L41" i="7"/>
  <c r="K41" i="7"/>
  <c r="Q40" i="7"/>
  <c r="V40" i="7"/>
  <c r="M40" i="7"/>
  <c r="T40" i="7"/>
  <c r="P40" i="7"/>
  <c r="O40" i="7"/>
  <c r="L40" i="7"/>
  <c r="K40" i="7"/>
  <c r="Q39" i="7"/>
  <c r="V39" i="7"/>
  <c r="M39" i="7"/>
  <c r="T39" i="7"/>
  <c r="P39" i="7"/>
  <c r="O39" i="7"/>
  <c r="L39" i="7"/>
  <c r="K39" i="7"/>
  <c r="Q38" i="7"/>
  <c r="V38" i="7"/>
  <c r="M38" i="7"/>
  <c r="T38" i="7"/>
  <c r="P38" i="7"/>
  <c r="O38" i="7"/>
  <c r="L38" i="7"/>
  <c r="K38" i="7"/>
  <c r="Q37" i="7"/>
  <c r="V37" i="7"/>
  <c r="M37" i="7"/>
  <c r="T37" i="7"/>
  <c r="P37" i="7"/>
  <c r="O37" i="7"/>
  <c r="L37" i="7"/>
  <c r="K37" i="7"/>
  <c r="Q36" i="7"/>
  <c r="V36" i="7"/>
  <c r="M36" i="7"/>
  <c r="T36" i="7"/>
  <c r="P36" i="7"/>
  <c r="O36" i="7"/>
  <c r="L36" i="7"/>
  <c r="K36" i="7"/>
  <c r="Q35" i="7"/>
  <c r="V35" i="7"/>
  <c r="M35" i="7"/>
  <c r="T35" i="7"/>
  <c r="P35" i="7"/>
  <c r="O35" i="7"/>
  <c r="L35" i="7"/>
  <c r="K35" i="7"/>
  <c r="Q34" i="7"/>
  <c r="V34" i="7"/>
  <c r="M34" i="7"/>
  <c r="T34" i="7"/>
  <c r="P34" i="7"/>
  <c r="O34" i="7"/>
  <c r="L34" i="7"/>
  <c r="K34" i="7"/>
  <c r="Q33" i="7"/>
  <c r="V33" i="7"/>
  <c r="M33" i="7"/>
  <c r="T33" i="7"/>
  <c r="P33" i="7"/>
  <c r="O33" i="7"/>
  <c r="L33" i="7"/>
  <c r="K33" i="7"/>
  <c r="Q32" i="7"/>
  <c r="V32" i="7"/>
  <c r="M32" i="7"/>
  <c r="T32" i="7"/>
  <c r="P32" i="7"/>
  <c r="O32" i="7"/>
  <c r="L32" i="7"/>
  <c r="K32" i="7"/>
  <c r="Q31" i="7"/>
  <c r="V31" i="7"/>
  <c r="M31" i="7"/>
  <c r="T31" i="7"/>
  <c r="P31" i="7"/>
  <c r="O31" i="7"/>
  <c r="L31" i="7"/>
  <c r="K31" i="7"/>
  <c r="Q30" i="7"/>
  <c r="V30" i="7"/>
  <c r="M30" i="7"/>
  <c r="T30" i="7"/>
  <c r="P30" i="7"/>
  <c r="O30" i="7"/>
  <c r="L30" i="7"/>
  <c r="K30" i="7"/>
  <c r="Q29" i="7"/>
  <c r="V29" i="7"/>
  <c r="M29" i="7"/>
  <c r="T29" i="7"/>
  <c r="P29" i="7"/>
  <c r="O29" i="7"/>
  <c r="L29" i="7"/>
  <c r="K29" i="7"/>
  <c r="Q28" i="7"/>
  <c r="V28" i="7"/>
  <c r="M28" i="7"/>
  <c r="T28" i="7"/>
  <c r="P28" i="7"/>
  <c r="O28" i="7"/>
  <c r="L28" i="7"/>
  <c r="K28" i="7"/>
  <c r="Q27" i="7"/>
  <c r="V27" i="7"/>
  <c r="M27" i="7"/>
  <c r="T27" i="7"/>
  <c r="P27" i="7"/>
  <c r="O27" i="7"/>
  <c r="L27" i="7"/>
  <c r="K27" i="7"/>
  <c r="Q26" i="7"/>
  <c r="V26" i="7"/>
  <c r="M26" i="7"/>
  <c r="T26" i="7"/>
  <c r="P26" i="7"/>
  <c r="O26" i="7"/>
  <c r="L26" i="7"/>
  <c r="K26" i="7"/>
  <c r="Q25" i="7"/>
  <c r="V25" i="7"/>
  <c r="M25" i="7"/>
  <c r="T25" i="7"/>
  <c r="P25" i="7"/>
  <c r="O25" i="7"/>
  <c r="L25" i="7"/>
  <c r="K25" i="7"/>
  <c r="Q24" i="7"/>
  <c r="V24" i="7"/>
  <c r="M24" i="7"/>
  <c r="T24" i="7"/>
  <c r="P24" i="7"/>
  <c r="O24" i="7"/>
  <c r="L24" i="7"/>
  <c r="K24" i="7"/>
  <c r="Q23" i="7"/>
  <c r="V23" i="7"/>
  <c r="M23" i="7"/>
  <c r="T23" i="7"/>
  <c r="P23" i="7"/>
  <c r="O23" i="7"/>
  <c r="L23" i="7"/>
  <c r="K23" i="7"/>
  <c r="Q22" i="7"/>
  <c r="V22" i="7"/>
  <c r="M22" i="7"/>
  <c r="T22" i="7"/>
  <c r="P22" i="7"/>
  <c r="O22" i="7"/>
  <c r="L22" i="7"/>
  <c r="K22" i="7"/>
  <c r="Q21" i="7"/>
  <c r="V21" i="7"/>
  <c r="M21" i="7"/>
  <c r="T21" i="7"/>
  <c r="P21" i="7"/>
  <c r="O21" i="7"/>
  <c r="L21" i="7"/>
  <c r="K21" i="7"/>
  <c r="Q20" i="7"/>
  <c r="V20" i="7"/>
  <c r="M20" i="7"/>
  <c r="T20" i="7"/>
  <c r="P20" i="7"/>
  <c r="O20" i="7"/>
  <c r="L20" i="7"/>
  <c r="K20" i="7"/>
  <c r="Q19" i="7"/>
  <c r="V19" i="7"/>
  <c r="M19" i="7"/>
  <c r="T19" i="7"/>
  <c r="P19" i="7"/>
  <c r="O19" i="7"/>
  <c r="L19" i="7"/>
  <c r="K19" i="7"/>
  <c r="Q18" i="7"/>
  <c r="V18" i="7"/>
  <c r="M18" i="7"/>
  <c r="T18" i="7"/>
  <c r="P18" i="7"/>
  <c r="O18" i="7"/>
  <c r="L18" i="7"/>
  <c r="K18" i="7"/>
  <c r="Q17" i="7"/>
  <c r="V17" i="7"/>
  <c r="M17" i="7"/>
  <c r="T17" i="7"/>
  <c r="P17" i="7"/>
  <c r="O17" i="7"/>
  <c r="L17" i="7"/>
  <c r="K17" i="7"/>
  <c r="Q16" i="7"/>
  <c r="V16" i="7"/>
  <c r="M16" i="7"/>
  <c r="T16" i="7"/>
  <c r="P16" i="7"/>
  <c r="O16" i="7"/>
  <c r="L16" i="7"/>
  <c r="K16" i="7"/>
  <c r="Q15" i="7"/>
  <c r="V15" i="7"/>
  <c r="M15" i="7"/>
  <c r="T15" i="7"/>
  <c r="P15" i="7"/>
  <c r="O15" i="7"/>
  <c r="L15" i="7"/>
  <c r="K15" i="7"/>
  <c r="Q14" i="7"/>
  <c r="V14" i="7"/>
  <c r="M14" i="7"/>
  <c r="T14" i="7"/>
  <c r="P14" i="7"/>
  <c r="O14" i="7"/>
  <c r="L14" i="7"/>
  <c r="K14" i="7"/>
  <c r="Q13" i="7"/>
  <c r="V13" i="7"/>
  <c r="M13" i="7"/>
  <c r="T13" i="7"/>
  <c r="P13" i="7"/>
  <c r="O13" i="7"/>
  <c r="L13" i="7"/>
  <c r="K13" i="7"/>
  <c r="Q12" i="7"/>
  <c r="V12" i="7"/>
  <c r="M12" i="7"/>
  <c r="T12" i="7"/>
  <c r="P12" i="7"/>
  <c r="O12" i="7"/>
  <c r="L12" i="7"/>
  <c r="K12" i="7"/>
  <c r="Q11" i="7"/>
  <c r="V11" i="7"/>
  <c r="M11" i="7"/>
  <c r="T11" i="7"/>
  <c r="P11" i="7"/>
  <c r="O11" i="7"/>
  <c r="L11" i="7"/>
  <c r="K11" i="7"/>
  <c r="Q10" i="7"/>
  <c r="V10" i="7"/>
  <c r="M10" i="7"/>
  <c r="T10" i="7"/>
  <c r="P10" i="7"/>
  <c r="O10" i="7"/>
  <c r="L10" i="7"/>
  <c r="K10" i="7"/>
  <c r="Q9" i="7"/>
  <c r="V9" i="7"/>
  <c r="M9" i="7"/>
  <c r="T9" i="7"/>
  <c r="P9" i="7"/>
  <c r="O9" i="7"/>
  <c r="L9" i="7"/>
  <c r="K9" i="7"/>
  <c r="Q8" i="7"/>
  <c r="V8" i="7"/>
  <c r="M8" i="7"/>
  <c r="T8" i="7"/>
  <c r="P8" i="7"/>
  <c r="O8" i="7"/>
  <c r="L8" i="7"/>
  <c r="K8" i="7"/>
  <c r="Q7" i="7"/>
  <c r="V7" i="7"/>
  <c r="M7" i="7"/>
  <c r="T7" i="7"/>
  <c r="P7" i="7"/>
  <c r="O7" i="7"/>
  <c r="L7" i="7"/>
  <c r="K7" i="7"/>
  <c r="Q6" i="7"/>
  <c r="V6" i="7"/>
  <c r="M6" i="7"/>
  <c r="T6" i="7"/>
  <c r="P6" i="7"/>
  <c r="O6" i="7"/>
  <c r="L6" i="7"/>
  <c r="K6" i="7"/>
  <c r="Q5" i="7"/>
  <c r="V5" i="7"/>
  <c r="M5" i="7"/>
  <c r="T5" i="7"/>
  <c r="P5" i="7"/>
  <c r="O5" i="7"/>
  <c r="L5" i="7"/>
  <c r="K5" i="7"/>
  <c r="Q4" i="7"/>
  <c r="V4" i="7"/>
  <c r="M4" i="7"/>
  <c r="T4" i="7"/>
  <c r="P4" i="7"/>
  <c r="O4" i="7"/>
  <c r="L4" i="7"/>
  <c r="K4" i="7"/>
  <c r="V293" i="1"/>
  <c r="T293" i="1"/>
  <c r="V292" i="1"/>
  <c r="T292" i="1"/>
  <c r="V291" i="1"/>
  <c r="T291" i="1"/>
  <c r="V290" i="1"/>
  <c r="T290" i="1"/>
  <c r="V289" i="1"/>
  <c r="T289" i="1"/>
  <c r="V288" i="1"/>
  <c r="T288" i="1"/>
  <c r="V287" i="1"/>
  <c r="T287" i="1"/>
  <c r="V286" i="1"/>
  <c r="T286" i="1"/>
  <c r="V285" i="1"/>
  <c r="T285" i="1"/>
  <c r="V284" i="1"/>
  <c r="T284" i="1"/>
  <c r="V283" i="1"/>
  <c r="T283" i="1"/>
  <c r="V282" i="1"/>
  <c r="T282" i="1"/>
  <c r="V281" i="1"/>
  <c r="T281" i="1"/>
  <c r="V280" i="1"/>
  <c r="T280" i="1"/>
  <c r="V279" i="1"/>
  <c r="T279" i="1"/>
  <c r="V278" i="1"/>
  <c r="T278" i="1"/>
  <c r="V277" i="1"/>
  <c r="T277" i="1"/>
  <c r="V276" i="1"/>
  <c r="T276" i="1"/>
  <c r="V275" i="1"/>
  <c r="T275" i="1"/>
  <c r="V274" i="1"/>
  <c r="T274" i="1"/>
  <c r="V273" i="1"/>
  <c r="T273" i="1"/>
  <c r="V272" i="1"/>
  <c r="T272" i="1"/>
  <c r="V271" i="1"/>
  <c r="T271" i="1"/>
  <c r="V270" i="1"/>
  <c r="T270" i="1"/>
  <c r="V269" i="1"/>
  <c r="T269" i="1"/>
  <c r="V268" i="1"/>
  <c r="T268" i="1"/>
  <c r="V267" i="1"/>
  <c r="T267" i="1"/>
  <c r="V266" i="1"/>
  <c r="T266" i="1"/>
  <c r="V265" i="1"/>
  <c r="T265" i="1"/>
  <c r="V264" i="1"/>
  <c r="T264" i="1"/>
  <c r="V263" i="1"/>
  <c r="T263" i="1"/>
  <c r="V262" i="1"/>
  <c r="T262" i="1"/>
  <c r="V261" i="1"/>
  <c r="T261" i="1"/>
  <c r="V260" i="1"/>
  <c r="T260" i="1"/>
  <c r="V259" i="1"/>
  <c r="T259" i="1"/>
  <c r="V258" i="1"/>
  <c r="T258" i="1"/>
  <c r="V257" i="1"/>
  <c r="T257" i="1"/>
  <c r="V256" i="1"/>
  <c r="T256" i="1"/>
  <c r="V255" i="1"/>
  <c r="T255" i="1"/>
  <c r="V254" i="1"/>
  <c r="T254" i="1"/>
  <c r="V253" i="1"/>
  <c r="T253" i="1"/>
  <c r="V252" i="1"/>
  <c r="T252" i="1"/>
  <c r="V251" i="1"/>
  <c r="T251" i="1"/>
  <c r="V250" i="1"/>
  <c r="T250" i="1"/>
  <c r="V249" i="1"/>
  <c r="T249" i="1"/>
  <c r="V248" i="1"/>
  <c r="T248" i="1"/>
  <c r="V247" i="1"/>
  <c r="T247" i="1"/>
  <c r="V246" i="1"/>
  <c r="T246" i="1"/>
  <c r="V245" i="1"/>
  <c r="T245" i="1"/>
  <c r="V244" i="1"/>
  <c r="T244" i="1"/>
  <c r="V243" i="1"/>
  <c r="T243" i="1"/>
  <c r="V242" i="1"/>
  <c r="T242" i="1"/>
  <c r="V241" i="1"/>
  <c r="T241" i="1"/>
  <c r="V240" i="1"/>
  <c r="T240" i="1"/>
  <c r="V239" i="1"/>
  <c r="T239" i="1"/>
  <c r="V238" i="1"/>
  <c r="T238" i="1"/>
  <c r="V237" i="1"/>
  <c r="T237" i="1"/>
  <c r="V236" i="1"/>
  <c r="T236" i="1"/>
  <c r="V235" i="1"/>
  <c r="T235" i="1"/>
  <c r="V234" i="1"/>
  <c r="T234" i="1"/>
  <c r="V233" i="1"/>
  <c r="T233" i="1"/>
  <c r="V232" i="1"/>
  <c r="T232" i="1"/>
  <c r="V231" i="1"/>
  <c r="T231" i="1"/>
  <c r="V230" i="1"/>
  <c r="T230" i="1"/>
  <c r="V229" i="1"/>
  <c r="T229" i="1"/>
  <c r="V228" i="1"/>
  <c r="T228" i="1"/>
  <c r="V227" i="1"/>
  <c r="T227" i="1"/>
  <c r="V226" i="1"/>
  <c r="T226" i="1"/>
  <c r="V225" i="1"/>
  <c r="T225" i="1"/>
  <c r="V224" i="1"/>
  <c r="T224" i="1"/>
  <c r="V223" i="1"/>
  <c r="T223" i="1"/>
  <c r="V222" i="1"/>
  <c r="T222" i="1"/>
  <c r="V221" i="1"/>
  <c r="T221" i="1"/>
  <c r="V220" i="1"/>
  <c r="T220" i="1"/>
  <c r="V219" i="1"/>
  <c r="T219" i="1"/>
  <c r="V218" i="1"/>
  <c r="T218" i="1"/>
  <c r="V217" i="1"/>
  <c r="T217" i="1"/>
  <c r="V216" i="1"/>
  <c r="T216" i="1"/>
  <c r="V215" i="1"/>
  <c r="T215" i="1"/>
  <c r="V214" i="1"/>
  <c r="T214" i="1"/>
  <c r="V213" i="1"/>
  <c r="T213" i="1"/>
  <c r="V212" i="1"/>
  <c r="T212" i="1"/>
  <c r="V211" i="1"/>
  <c r="T211" i="1"/>
  <c r="V210" i="1"/>
  <c r="T210" i="1"/>
  <c r="V209" i="1"/>
  <c r="T209" i="1"/>
  <c r="V208" i="1"/>
  <c r="T208" i="1"/>
  <c r="V207" i="1"/>
  <c r="T207" i="1"/>
  <c r="V206" i="1"/>
  <c r="T206" i="1"/>
  <c r="V205" i="1"/>
  <c r="T205" i="1"/>
  <c r="V204" i="1"/>
  <c r="T204" i="1"/>
  <c r="V203" i="1"/>
  <c r="T203" i="1"/>
  <c r="V202" i="1"/>
  <c r="T202" i="1"/>
  <c r="V201" i="1"/>
  <c r="T201" i="1"/>
  <c r="V200" i="1"/>
  <c r="T200" i="1"/>
  <c r="V199" i="1"/>
  <c r="T199" i="1"/>
  <c r="V198" i="1"/>
  <c r="T198" i="1"/>
  <c r="V197" i="1"/>
  <c r="T197" i="1"/>
  <c r="V196" i="1"/>
  <c r="T196" i="1"/>
  <c r="V195" i="1"/>
  <c r="T195" i="1"/>
  <c r="V194" i="1"/>
  <c r="T194" i="1"/>
  <c r="V193" i="1"/>
  <c r="T193" i="1"/>
  <c r="V192" i="1"/>
  <c r="T192" i="1"/>
  <c r="V191" i="1"/>
  <c r="T191" i="1"/>
  <c r="V190" i="1"/>
  <c r="T190" i="1"/>
  <c r="V189" i="1"/>
  <c r="T189" i="1"/>
  <c r="V188" i="1"/>
  <c r="T188" i="1"/>
  <c r="V187" i="1"/>
  <c r="T187" i="1"/>
  <c r="V186" i="1"/>
  <c r="T186" i="1"/>
  <c r="V185" i="1"/>
  <c r="T185" i="1"/>
  <c r="V184" i="1"/>
  <c r="T184" i="1"/>
  <c r="V183" i="1"/>
  <c r="T183" i="1"/>
  <c r="V182" i="1"/>
  <c r="T182" i="1"/>
  <c r="V181" i="1"/>
  <c r="T181" i="1"/>
  <c r="V180" i="1"/>
  <c r="T180" i="1"/>
  <c r="V179" i="1"/>
  <c r="T179" i="1"/>
  <c r="V178" i="1"/>
  <c r="T178" i="1"/>
  <c r="V177" i="1"/>
  <c r="T177" i="1"/>
  <c r="V176" i="1"/>
  <c r="T176" i="1"/>
  <c r="V175" i="1"/>
  <c r="T175" i="1"/>
  <c r="V174" i="1"/>
  <c r="T174" i="1"/>
  <c r="V173" i="1"/>
  <c r="T173" i="1"/>
  <c r="V172" i="1"/>
  <c r="T172" i="1"/>
  <c r="V171" i="1"/>
  <c r="T171" i="1"/>
  <c r="V170" i="1"/>
  <c r="T170" i="1"/>
  <c r="V169" i="1"/>
  <c r="T169" i="1"/>
  <c r="V168" i="1"/>
  <c r="T168" i="1"/>
  <c r="V167" i="1"/>
  <c r="T167" i="1"/>
  <c r="V166" i="1"/>
  <c r="T166" i="1"/>
  <c r="V165" i="1"/>
  <c r="T165" i="1"/>
  <c r="V164" i="1"/>
  <c r="T164" i="1"/>
  <c r="V163" i="1"/>
  <c r="T163" i="1"/>
  <c r="V162" i="1"/>
  <c r="T162" i="1"/>
  <c r="V161" i="1"/>
  <c r="T161" i="1"/>
  <c r="V160" i="1"/>
  <c r="T160" i="1"/>
  <c r="V159" i="1"/>
  <c r="T159" i="1"/>
  <c r="V158" i="1"/>
  <c r="T158" i="1"/>
  <c r="V157" i="1"/>
  <c r="T157" i="1"/>
  <c r="V156" i="1"/>
  <c r="T156" i="1"/>
  <c r="V155" i="1"/>
  <c r="T155" i="1"/>
  <c r="V154" i="1"/>
  <c r="T154" i="1"/>
  <c r="V153" i="1"/>
  <c r="T153" i="1"/>
  <c r="V152" i="1"/>
  <c r="T152" i="1"/>
  <c r="V151" i="1"/>
  <c r="T151" i="1"/>
  <c r="V150" i="1"/>
  <c r="T150" i="1"/>
  <c r="V149" i="1"/>
  <c r="T149" i="1"/>
  <c r="V148" i="1"/>
  <c r="T148" i="1"/>
  <c r="V147" i="1"/>
  <c r="T147" i="1"/>
  <c r="V146" i="1"/>
  <c r="T146" i="1"/>
  <c r="V145" i="1"/>
  <c r="T145" i="1"/>
  <c r="V144" i="1"/>
  <c r="T144" i="1"/>
  <c r="V143" i="1"/>
  <c r="T143" i="1"/>
  <c r="V142" i="1"/>
  <c r="T142" i="1"/>
  <c r="V141" i="1"/>
  <c r="T141" i="1"/>
  <c r="V140" i="1"/>
  <c r="T140" i="1"/>
  <c r="V139" i="1"/>
  <c r="T139" i="1"/>
  <c r="V138" i="1"/>
  <c r="T138" i="1"/>
  <c r="V137" i="1"/>
  <c r="T137" i="1"/>
  <c r="V136" i="1"/>
  <c r="T136" i="1"/>
  <c r="V135" i="1"/>
  <c r="T135" i="1"/>
  <c r="V134" i="1"/>
  <c r="T134" i="1"/>
  <c r="V133" i="1"/>
  <c r="T133" i="1"/>
  <c r="V132" i="1"/>
  <c r="T132" i="1"/>
  <c r="V131" i="1"/>
  <c r="T131" i="1"/>
  <c r="V130" i="1"/>
  <c r="T130" i="1"/>
  <c r="V129" i="1"/>
  <c r="T129" i="1"/>
  <c r="V128" i="1"/>
  <c r="T128" i="1"/>
  <c r="V127" i="1"/>
  <c r="T127" i="1"/>
  <c r="V126" i="1"/>
  <c r="T126" i="1"/>
  <c r="V125" i="1"/>
  <c r="T125" i="1"/>
  <c r="V124" i="1"/>
  <c r="T124" i="1"/>
  <c r="V123" i="1"/>
  <c r="T123" i="1"/>
  <c r="V122" i="1"/>
  <c r="T122" i="1"/>
  <c r="V121" i="1"/>
  <c r="T121" i="1"/>
  <c r="V120" i="1"/>
  <c r="T120" i="1"/>
  <c r="V119" i="1"/>
  <c r="T119" i="1"/>
  <c r="V118" i="1"/>
  <c r="T118" i="1"/>
  <c r="V117" i="1"/>
  <c r="T117" i="1"/>
  <c r="V116" i="1"/>
  <c r="T116" i="1"/>
  <c r="V115" i="1"/>
  <c r="T115" i="1"/>
  <c r="V114" i="1"/>
  <c r="T114" i="1"/>
  <c r="V113" i="1"/>
  <c r="T113" i="1"/>
  <c r="V112" i="1"/>
  <c r="T112" i="1"/>
  <c r="V111" i="1"/>
  <c r="T111" i="1"/>
  <c r="V110" i="1"/>
  <c r="T110" i="1"/>
  <c r="V109" i="1"/>
  <c r="T109" i="1"/>
  <c r="V108" i="1"/>
  <c r="T108" i="1"/>
  <c r="V107" i="1"/>
  <c r="T107" i="1"/>
  <c r="V106" i="1"/>
  <c r="T106" i="1"/>
  <c r="V105" i="1"/>
  <c r="T105" i="1"/>
  <c r="V104" i="1"/>
  <c r="T104" i="1"/>
  <c r="V103" i="1"/>
  <c r="T103" i="1"/>
  <c r="V102" i="1"/>
  <c r="T102" i="1"/>
  <c r="V101" i="1"/>
  <c r="T101" i="1"/>
  <c r="V100" i="1"/>
  <c r="T100" i="1"/>
  <c r="V99" i="1"/>
  <c r="T99" i="1"/>
  <c r="V98" i="1"/>
  <c r="T98" i="1"/>
  <c r="V97" i="1"/>
  <c r="T97" i="1"/>
  <c r="V96" i="1"/>
  <c r="T96" i="1"/>
  <c r="V95" i="1"/>
  <c r="T95" i="1"/>
  <c r="V94" i="1"/>
  <c r="T94" i="1"/>
  <c r="V93" i="1"/>
  <c r="T93" i="1"/>
  <c r="V92" i="1"/>
  <c r="T92" i="1"/>
  <c r="V91" i="1"/>
  <c r="T91" i="1"/>
  <c r="V90" i="1"/>
  <c r="T90" i="1"/>
  <c r="V89" i="1"/>
  <c r="T89" i="1"/>
  <c r="V88" i="1"/>
  <c r="T88" i="1"/>
  <c r="V87" i="1"/>
  <c r="T87" i="1"/>
  <c r="V86" i="1"/>
  <c r="T86" i="1"/>
  <c r="V85" i="1"/>
  <c r="T85" i="1"/>
  <c r="V84" i="1"/>
  <c r="T84" i="1"/>
  <c r="V83" i="1"/>
  <c r="T83" i="1"/>
  <c r="V82" i="1"/>
  <c r="T82" i="1"/>
  <c r="V81" i="1"/>
  <c r="T81" i="1"/>
  <c r="V80" i="1"/>
  <c r="T80" i="1"/>
  <c r="V79" i="1"/>
  <c r="T79" i="1"/>
  <c r="V78" i="1"/>
  <c r="T78" i="1"/>
  <c r="V77" i="1"/>
  <c r="T77" i="1"/>
  <c r="V76" i="1"/>
  <c r="T76" i="1"/>
  <c r="V75" i="1"/>
  <c r="T75" i="1"/>
  <c r="V74" i="1"/>
  <c r="T74" i="1"/>
  <c r="V73" i="1"/>
  <c r="T73" i="1"/>
  <c r="V72" i="1"/>
  <c r="T72" i="1"/>
  <c r="V71" i="1"/>
  <c r="T71" i="1"/>
  <c r="V70" i="1"/>
  <c r="T70" i="1"/>
  <c r="V69" i="1"/>
  <c r="T69" i="1"/>
  <c r="V68" i="1"/>
  <c r="T68" i="1"/>
  <c r="V67" i="1"/>
  <c r="T67" i="1"/>
  <c r="V66" i="1"/>
  <c r="T66" i="1"/>
  <c r="V65" i="1"/>
  <c r="T65" i="1"/>
  <c r="V64" i="1"/>
  <c r="T64" i="1"/>
  <c r="V63" i="1"/>
  <c r="T63" i="1"/>
  <c r="V62" i="1"/>
  <c r="T62" i="1"/>
  <c r="V61" i="1"/>
  <c r="T61" i="1"/>
  <c r="V60" i="1"/>
  <c r="T60" i="1"/>
  <c r="V59" i="1"/>
  <c r="T59" i="1"/>
  <c r="V58" i="1"/>
  <c r="T58" i="1"/>
  <c r="V57" i="1"/>
  <c r="T57" i="1"/>
  <c r="V56" i="1"/>
  <c r="T56" i="1"/>
  <c r="V55" i="1"/>
  <c r="T55" i="1"/>
  <c r="V54" i="1"/>
  <c r="T54" i="1"/>
  <c r="V53" i="1"/>
  <c r="T53" i="1"/>
  <c r="V52" i="1"/>
  <c r="T52" i="1"/>
  <c r="V51" i="1"/>
  <c r="T51" i="1"/>
  <c r="V50" i="1"/>
  <c r="T50" i="1"/>
  <c r="V49" i="1"/>
  <c r="T49" i="1"/>
  <c r="V48" i="1"/>
  <c r="T48" i="1"/>
  <c r="V47" i="1"/>
  <c r="T47" i="1"/>
  <c r="V46" i="1"/>
  <c r="T46" i="1"/>
  <c r="V45" i="1"/>
  <c r="T45" i="1"/>
  <c r="V44" i="1"/>
  <c r="T44" i="1"/>
  <c r="V43" i="1"/>
  <c r="V42" i="1"/>
  <c r="T42" i="1"/>
  <c r="V41" i="1"/>
  <c r="T41" i="1"/>
  <c r="V40" i="1"/>
  <c r="T40" i="1"/>
  <c r="V39" i="1"/>
  <c r="T39" i="1"/>
  <c r="V38" i="1"/>
  <c r="T38" i="1"/>
  <c r="V37" i="1"/>
  <c r="T37" i="1"/>
  <c r="V36" i="1"/>
  <c r="T36" i="1"/>
  <c r="V35" i="1"/>
  <c r="T35" i="1"/>
  <c r="V34" i="1"/>
  <c r="T34" i="1"/>
  <c r="V33" i="1"/>
  <c r="T33" i="1"/>
  <c r="V32" i="1"/>
  <c r="T32" i="1"/>
  <c r="V31" i="1"/>
  <c r="T31" i="1"/>
  <c r="V30" i="1"/>
  <c r="T30" i="1"/>
  <c r="V29" i="1"/>
  <c r="T29" i="1"/>
  <c r="V28" i="1"/>
  <c r="T28" i="1"/>
  <c r="V27" i="1"/>
  <c r="T27" i="1"/>
  <c r="V26" i="1"/>
  <c r="T26" i="1"/>
  <c r="V25" i="1"/>
  <c r="T25" i="1"/>
  <c r="V24" i="1"/>
  <c r="T24" i="1"/>
  <c r="V23" i="1"/>
  <c r="T23" i="1"/>
  <c r="V22" i="1"/>
  <c r="T22" i="1"/>
  <c r="V21" i="1"/>
  <c r="T21" i="1"/>
  <c r="V20" i="1"/>
  <c r="T20" i="1"/>
  <c r="V19" i="1"/>
  <c r="T19" i="1"/>
  <c r="V18" i="1"/>
  <c r="T18" i="1"/>
  <c r="V17" i="1"/>
  <c r="T17" i="1"/>
  <c r="V16" i="1"/>
  <c r="T16" i="1"/>
  <c r="V15" i="1"/>
  <c r="T15" i="1"/>
  <c r="V14" i="1"/>
  <c r="T14" i="1"/>
  <c r="V13" i="1"/>
  <c r="T13" i="1"/>
  <c r="V12" i="1"/>
  <c r="T12" i="1"/>
  <c r="V11" i="1"/>
  <c r="T11" i="1"/>
  <c r="V10" i="1"/>
  <c r="T10" i="1"/>
  <c r="V9" i="1"/>
  <c r="T9" i="1"/>
  <c r="V8" i="1"/>
  <c r="T8" i="1"/>
  <c r="V7" i="1"/>
  <c r="T7" i="1"/>
  <c r="V6" i="1"/>
  <c r="T6" i="1"/>
  <c r="V5" i="1"/>
  <c r="T5" i="1"/>
  <c r="V4" i="1"/>
  <c r="T4" i="1"/>
  <c r="V3" i="1"/>
  <c r="V3" i="7"/>
  <c r="T3" i="7"/>
  <c r="V3" i="9"/>
  <c r="T3" i="9"/>
  <c r="L3" i="11"/>
  <c r="M3" i="11"/>
  <c r="Q3" i="11"/>
  <c r="O3" i="11"/>
  <c r="T3" i="11"/>
  <c r="R3" i="11"/>
  <c r="N3" i="11"/>
  <c r="P3" i="11"/>
</calcChain>
</file>

<file path=xl/sharedStrings.xml><?xml version="1.0" encoding="utf-8"?>
<sst xmlns="http://schemas.openxmlformats.org/spreadsheetml/2006/main" count="174" uniqueCount="72">
  <si>
    <t>L factor</t>
  </si>
  <si>
    <t>Recomb</t>
  </si>
  <si>
    <t>photons</t>
  </si>
  <si>
    <t>keVee</t>
  </si>
  <si>
    <t>Electrons</t>
  </si>
  <si>
    <t>keVnr</t>
  </si>
  <si>
    <t>totQuant</t>
  </si>
  <si>
    <t>Nex/Ni</t>
  </si>
  <si>
    <t># ions</t>
  </si>
  <si>
    <t>S1 gain</t>
  </si>
  <si>
    <t>S2 gain</t>
  </si>
  <si>
    <t>L_eff * Snr</t>
  </si>
  <si>
    <t>keVee Obs</t>
  </si>
  <si>
    <t>S1 [PE]</t>
  </si>
  <si>
    <t>S2 [PE]</t>
  </si>
  <si>
    <t>"g1" or "alpha1"</t>
  </si>
  <si>
    <t>"g2" or "alpha2" (extraction efficiency x SE size)</t>
  </si>
  <si>
    <t>rho [g/cm3]</t>
  </si>
  <si>
    <t>Qy [e/keV]</t>
  </si>
  <si>
    <t>Ly [ph/keV]</t>
  </si>
  <si>
    <t>high-E shape</t>
  </si>
  <si>
    <t>Re to Kr83</t>
  </si>
  <si>
    <t>V/cm &gt; 0.0</t>
  </si>
  <si>
    <t>e-field dependence</t>
  </si>
  <si>
    <t>tib param</t>
  </si>
  <si>
    <t>optional sigmoid cutoff</t>
  </si>
  <si>
    <t>Co-57 ref</t>
  </si>
  <si>
    <t>effective 0</t>
  </si>
  <si>
    <t>XI for TiB</t>
  </si>
  <si>
    <t>TIB</t>
  </si>
  <si>
    <t>Doke/Birk</t>
  </si>
  <si>
    <t>low-E Qy abs level</t>
  </si>
  <si>
    <t>med-E lvl</t>
  </si>
  <si>
    <t>TIB-&gt;Doke</t>
  </si>
  <si>
    <t>W(density)</t>
  </si>
  <si>
    <t>Wq(E) [eV]</t>
  </si>
  <si>
    <t>V/cm &gt;= 0.0</t>
  </si>
  <si>
    <t>-2 -&gt; +2 for gas; 28-&gt;49 for solid</t>
  </si>
  <si>
    <t>m1</t>
  </si>
  <si>
    <t>m5</t>
  </si>
  <si>
    <t>m7</t>
  </si>
  <si>
    <t>dens corr</t>
  </si>
  <si>
    <t>+2 -&gt; -2 for gas</t>
  </si>
  <si>
    <t>Wq [eV]</t>
  </si>
  <si>
    <t>&lt;73 NOT a must!</t>
  </si>
  <si>
    <t>low-t drop</t>
  </si>
  <si>
    <t>delta_t [ns]</t>
  </si>
  <si>
    <t>med-t level</t>
  </si>
  <si>
    <t>high-t rise</t>
  </si>
  <si>
    <t>field dependence</t>
  </si>
  <si>
    <t>TIB param</t>
  </si>
  <si>
    <t>keV</t>
  </si>
  <si>
    <t>bi-Exc</t>
  </si>
  <si>
    <t>density dependence</t>
  </si>
  <si>
    <t>GAS</t>
  </si>
  <si>
    <t>mass# [A]</t>
  </si>
  <si>
    <t>atomic# [Z]</t>
  </si>
  <si>
    <t>use this L factor for small energies</t>
  </si>
  <si>
    <t>A1</t>
  </si>
  <si>
    <t>A2</t>
  </si>
  <si>
    <t>Z1</t>
  </si>
  <si>
    <t>Z2</t>
  </si>
  <si>
    <t>Z_mean</t>
  </si>
  <si>
    <t>E1c [eV]</t>
  </si>
  <si>
    <t>E2c [eV]</t>
  </si>
  <si>
    <t>gamma</t>
  </si>
  <si>
    <t>Ec [eV]</t>
  </si>
  <si>
    <t>L-factor</t>
  </si>
  <si>
    <t>1 is the incoming ion and 2 is the target medium. </t>
  </si>
  <si>
    <t>density,mass,field</t>
  </si>
  <si>
    <t>C(onstant)</t>
  </si>
  <si>
    <t>Optional (fits XENON100 better) G3=H3+(12.578-H3)/(1+(D3/1.6)^3.5)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</si>
</sst>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scheme val="minor"/>
    </font>
    <font>
      <sz val="8"/>
      <color theme="1"/>
      <name val="Calibri"/>
      <scheme val="minor"/>
    </font>
    <font>
      <sz val="7"/>
      <color theme="1"/>
      <name val="Calibri"/>
      <scheme val="minor"/>
    </font>
    <font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  <family val="2"/>
      <scheme val="minor"/>
    </font>
    <font>
      <sz val="7"/>
      <color rgb="FF000000"/>
      <name val="Calibri"/>
      <scheme val="minor"/>
    </font>
    <font>
      <sz val="8"/>
      <color rgb="FF000000"/>
      <name val="Calibri"/>
      <scheme val="minor"/>
    </font>
    <font>
      <sz val="7"/>
      <color rgb="FFFF0000"/>
      <name val="Calibri"/>
      <scheme val="minor"/>
    </font>
    <font>
      <sz val="11"/>
      <color theme="9" tint="-0.249977111117893"/>
      <name val="Calibri"/>
      <scheme val="minor"/>
    </font>
    <font>
      <sz val="9.5"/>
      <color rgb="FF222222"/>
      <name val="Arial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">
    <border>
      <left/>
      <right/>
      <top/>
      <bottom/>
      <diagonal/>
    </border>
  </borders>
  <cellStyleXfs count="379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4" fontId="0" fillId="2" borderId="0" xfId="0" applyNumberFormat="1" applyFill="1"/>
    <xf numFmtId="0" fontId="0" fillId="0" borderId="0" xfId="0" quotePrefix="1"/>
    <xf numFmtId="0" fontId="0" fillId="3" borderId="0" xfId="0" applyFill="1"/>
    <xf numFmtId="0" fontId="0" fillId="2" borderId="0" xfId="0" applyFill="1"/>
    <xf numFmtId="0" fontId="0" fillId="0" borderId="0" xfId="0" applyFill="1"/>
    <xf numFmtId="0" fontId="0" fillId="0" borderId="0" xfId="0" applyNumberFormat="1"/>
    <xf numFmtId="0" fontId="4" fillId="0" borderId="0" xfId="0" applyFont="1"/>
    <xf numFmtId="0" fontId="1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0" fillId="0" borderId="0" xfId="0" applyNumberFormat="1"/>
    <xf numFmtId="0" fontId="1" fillId="0" borderId="0" xfId="0" applyNumberFormat="1" applyFont="1"/>
    <xf numFmtId="11" fontId="0" fillId="0" borderId="0" xfId="0" applyNumberFormat="1"/>
    <xf numFmtId="0" fontId="1" fillId="0" borderId="0" xfId="0" applyFont="1"/>
    <xf numFmtId="0" fontId="0" fillId="0" borderId="0" xfId="0" applyNumberFormat="1" applyFill="1"/>
    <xf numFmtId="0" fontId="4" fillId="0" borderId="0" xfId="0" applyFont="1" applyFill="1"/>
    <xf numFmtId="0" fontId="7" fillId="0" borderId="0" xfId="0" applyFont="1" applyFill="1"/>
    <xf numFmtId="0" fontId="10" fillId="0" borderId="0" xfId="0" applyFont="1"/>
    <xf numFmtId="0" fontId="11" fillId="0" borderId="0" xfId="0" applyFont="1"/>
    <xf numFmtId="0" fontId="9" fillId="4" borderId="0" xfId="0" applyFont="1" applyFill="1"/>
    <xf numFmtId="4" fontId="9" fillId="4" borderId="0" xfId="0" applyNumberFormat="1" applyFont="1" applyFill="1"/>
    <xf numFmtId="0" fontId="9" fillId="5" borderId="0" xfId="0" applyFont="1" applyFill="1"/>
    <xf numFmtId="11" fontId="9" fillId="0" borderId="0" xfId="0" applyNumberFormat="1" applyFont="1"/>
    <xf numFmtId="0" fontId="9" fillId="0" borderId="0" xfId="0" applyNumberFormat="1" applyFont="1"/>
    <xf numFmtId="0" fontId="9" fillId="6" borderId="0" xfId="0" applyFont="1" applyFill="1"/>
    <xf numFmtId="11" fontId="9" fillId="6" borderId="0" xfId="0" applyNumberFormat="1" applyFont="1" applyFill="1"/>
    <xf numFmtId="0" fontId="9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0" fillId="6" borderId="0" xfId="0" applyFill="1"/>
    <xf numFmtId="0" fontId="0" fillId="7" borderId="0" xfId="0" applyFill="1"/>
    <xf numFmtId="0" fontId="14" fillId="0" borderId="0" xfId="0" applyFont="1"/>
  </cellXfs>
  <cellStyles count="37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8"/>
  <sheetViews>
    <sheetView workbookViewId="0">
      <selection activeCell="T4" sqref="T4"/>
    </sheetView>
  </sheetViews>
  <sheetFormatPr defaultColWidth="8.85546875" defaultRowHeight="15"/>
  <cols>
    <col min="1" max="1" width="8.85546875" style="5" customWidth="1"/>
    <col min="2" max="2" width="8.85546875" style="5"/>
    <col min="3" max="3" width="8.85546875" style="5" customWidth="1"/>
    <col min="4" max="4" width="6" style="5" customWidth="1"/>
    <col min="5" max="6" width="8.85546875" style="5" customWidth="1"/>
    <col min="7" max="7" width="8.85546875" style="5"/>
    <col min="8" max="15" width="8.85546875" style="5" customWidth="1"/>
    <col min="16" max="17" width="8.85546875" style="5"/>
    <col min="18" max="18" width="8.85546875" style="5" customWidth="1"/>
    <col min="19" max="16384" width="8.85546875" style="5"/>
  </cols>
  <sheetData>
    <row r="1" spans="1:27">
      <c r="A1" s="13"/>
      <c r="B1" s="13"/>
      <c r="C1" s="31" t="s">
        <v>49</v>
      </c>
      <c r="D1" s="13"/>
      <c r="E1" s="13"/>
      <c r="F1" s="21" t="s">
        <v>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 t="s">
        <v>15</v>
      </c>
      <c r="T1" s="13"/>
      <c r="U1" s="22" t="s">
        <v>16</v>
      </c>
      <c r="V1" s="22"/>
      <c r="W1" s="22"/>
      <c r="X1" s="13"/>
      <c r="Y1" s="13"/>
      <c r="Z1" s="13"/>
      <c r="AA1" s="13"/>
    </row>
    <row r="2" spans="1:27">
      <c r="A2" s="23" t="s">
        <v>17</v>
      </c>
      <c r="B2" s="23" t="s">
        <v>22</v>
      </c>
      <c r="C2" s="32" t="s">
        <v>50</v>
      </c>
      <c r="D2" s="24" t="s">
        <v>51</v>
      </c>
      <c r="E2" s="13" t="s">
        <v>52</v>
      </c>
      <c r="F2" s="13" t="s">
        <v>50</v>
      </c>
      <c r="G2" s="13" t="s">
        <v>43</v>
      </c>
      <c r="H2" s="13" t="s">
        <v>0</v>
      </c>
      <c r="I2" s="13" t="s">
        <v>6</v>
      </c>
      <c r="J2" s="13" t="s">
        <v>7</v>
      </c>
      <c r="K2" s="13" t="s">
        <v>8</v>
      </c>
      <c r="L2" s="13" t="s">
        <v>1</v>
      </c>
      <c r="M2" s="25" t="s">
        <v>2</v>
      </c>
      <c r="N2" s="25" t="s">
        <v>19</v>
      </c>
      <c r="O2" s="25" t="s">
        <v>12</v>
      </c>
      <c r="P2" s="25" t="s">
        <v>11</v>
      </c>
      <c r="Q2" s="25" t="s">
        <v>4</v>
      </c>
      <c r="R2" s="25" t="s">
        <v>18</v>
      </c>
      <c r="S2" s="23" t="s">
        <v>9</v>
      </c>
      <c r="T2" s="25" t="s">
        <v>13</v>
      </c>
      <c r="U2" s="23" t="s">
        <v>10</v>
      </c>
      <c r="V2" s="25" t="s">
        <v>14</v>
      </c>
      <c r="W2" s="13"/>
      <c r="X2" s="17"/>
      <c r="Y2" s="13"/>
      <c r="Z2" s="13"/>
      <c r="AA2" s="13"/>
    </row>
    <row r="3" spans="1:27">
      <c r="A3" s="13">
        <v>2.8570000000000002</v>
      </c>
      <c r="B3" s="13">
        <v>500</v>
      </c>
      <c r="C3" s="28">
        <f t="shared" ref="C3:C11" si="0">F3/(1+(B3/95)^8.7)^0.0592</f>
        <v>2.6463138629107368E-3</v>
      </c>
      <c r="D3" s="11">
        <v>5300</v>
      </c>
      <c r="E3" s="13">
        <v>1</v>
      </c>
      <c r="F3" s="7">
        <f t="shared" ref="F3:F11" si="1">0.00625/(1+(A3/0.2679)^-2.3245)</f>
        <v>6.224609495518253E-3</v>
      </c>
      <c r="G3" s="13">
        <f t="shared" ref="G3:G11" si="2">28.259+25.667*LOG10(A3)-33.611*LOG10(A3)^2-123.73*LOG10(A3)^3-136.47*LOG10(A3)^4-74.194*LOG10(A3)^5-20.276*LOG10(A3)^6-2.2352*LOG10(A3)^7</f>
        <v>13.701078819451254</v>
      </c>
      <c r="H3" s="13">
        <f t="shared" ref="H3:H11" si="3">0.56136*D3^0.056972</f>
        <v>0.91499960874930164</v>
      </c>
      <c r="I3" s="13">
        <f>1000*H3*D3/G3</f>
        <v>353950.07869646919</v>
      </c>
      <c r="J3" s="13">
        <f t="shared" ref="J3:J11" si="4">0.64/(1+(A3/10)^2)^449.61</f>
        <v>3.0551985356048234E-16</v>
      </c>
      <c r="K3" s="13">
        <f>I3/(1+J3)</f>
        <v>353950.07869646914</v>
      </c>
      <c r="L3" s="13">
        <f>1-LN(1+(C3/4)*K3)/((C3/4)*K3)</f>
        <v>0.97668194181037982</v>
      </c>
      <c r="M3" s="13">
        <f>(I3*(J3/(1+J3))+L3*K3)*E3</f>
        <v>345696.65016520437</v>
      </c>
      <c r="N3" s="13">
        <f>M3/D3</f>
        <v>65.225783050038558</v>
      </c>
      <c r="O3" s="13">
        <f>(M3+Q3)*(G3/1000)</f>
        <v>4849.4979263712985</v>
      </c>
      <c r="P3" s="13">
        <f>N3/65.4</f>
        <v>0.99733613226358642</v>
      </c>
      <c r="Q3" s="13">
        <f>I3-M3/E3</f>
        <v>8253.4285312648281</v>
      </c>
      <c r="R3" s="13">
        <f>Q3/D3</f>
        <v>1.5572506662763828</v>
      </c>
      <c r="S3" s="13">
        <v>0.1</v>
      </c>
      <c r="T3" s="13">
        <f>S3*M3</f>
        <v>34569.665016520441</v>
      </c>
      <c r="U3" s="13">
        <v>20</v>
      </c>
      <c r="V3" s="13">
        <f>U3*Q3</f>
        <v>165068.57062529656</v>
      </c>
      <c r="W3" s="13"/>
      <c r="X3" s="13"/>
      <c r="Y3" s="13"/>
      <c r="Z3" s="13"/>
      <c r="AA3" s="13"/>
    </row>
    <row r="4" spans="1:27">
      <c r="A4" s="13">
        <v>2.8570000000000002</v>
      </c>
      <c r="B4" s="13">
        <v>500</v>
      </c>
      <c r="C4" s="28">
        <f t="shared" si="0"/>
        <v>2.6463138629107368E-3</v>
      </c>
      <c r="D4" s="11">
        <v>5486</v>
      </c>
      <c r="E4" s="13">
        <v>1</v>
      </c>
      <c r="F4" s="7">
        <f t="shared" si="1"/>
        <v>6.224609495518253E-3</v>
      </c>
      <c r="G4" s="13">
        <f t="shared" si="2"/>
        <v>13.701078819451254</v>
      </c>
      <c r="H4" s="13">
        <f t="shared" si="3"/>
        <v>0.91679945223794079</v>
      </c>
      <c r="I4" s="13">
        <f t="shared" ref="I4:I11" si="5">1000*H4*D4/G4</f>
        <v>367092.39186602854</v>
      </c>
      <c r="J4" s="13">
        <f t="shared" si="4"/>
        <v>3.0551985356048234E-16</v>
      </c>
      <c r="K4" s="13">
        <f t="shared" ref="K4:K11" si="6">I4/(1+J4)</f>
        <v>367092.39186602848</v>
      </c>
      <c r="L4" s="13">
        <f t="shared" ref="L4:L11" si="7">1-LN(1+(C4/4)*K4)/((C4/4)*K4)</f>
        <v>0.97736726311083688</v>
      </c>
      <c r="M4" s="13">
        <f t="shared" ref="M4:M11" si="8">(I4*(J4/(1+J4))+L4*K4)*E4</f>
        <v>358784.08634691121</v>
      </c>
      <c r="N4" s="13">
        <f t="shared" ref="N4:N11" si="9">M4/D4</f>
        <v>65.399942826633463</v>
      </c>
      <c r="O4" s="13">
        <f t="shared" ref="O4:O11" si="10">(M4+Q4)*(G4/1000)</f>
        <v>5029.5617949773432</v>
      </c>
      <c r="P4" s="13">
        <f t="shared" ref="P4:P11" si="11">N4/65.4</f>
        <v>0.99999912578950245</v>
      </c>
      <c r="Q4" s="13">
        <f t="shared" ref="Q4:Q11" si="12">I4-M4/E4</f>
        <v>8308.3055191173335</v>
      </c>
      <c r="R4" s="13">
        <f t="shared" ref="R4:R11" si="13">Q4/D4</f>
        <v>1.514455982340017</v>
      </c>
      <c r="S4" s="13">
        <v>0.1</v>
      </c>
      <c r="T4" s="13">
        <f t="shared" ref="T4:T11" si="14">S4*M4</f>
        <v>35878.408634691121</v>
      </c>
      <c r="U4" s="13">
        <v>20</v>
      </c>
      <c r="V4" s="13">
        <f t="shared" ref="V4:V11" si="15">U4*Q4</f>
        <v>166166.11038234667</v>
      </c>
      <c r="W4" s="13"/>
      <c r="X4" s="13"/>
      <c r="Y4" s="13"/>
      <c r="Z4" s="13"/>
      <c r="AA4" s="13"/>
    </row>
    <row r="5" spans="1:27">
      <c r="A5" s="13">
        <v>2.8570000000000002</v>
      </c>
      <c r="B5" s="13">
        <v>500</v>
      </c>
      <c r="C5" s="28">
        <f t="shared" si="0"/>
        <v>2.6463138629107368E-3</v>
      </c>
      <c r="D5" s="11">
        <v>5590</v>
      </c>
      <c r="E5" s="13">
        <v>1</v>
      </c>
      <c r="F5" s="7">
        <f t="shared" si="1"/>
        <v>6.224609495518253E-3</v>
      </c>
      <c r="G5" s="13">
        <f t="shared" si="2"/>
        <v>13.701078819451254</v>
      </c>
      <c r="H5" s="13">
        <f t="shared" si="3"/>
        <v>0.91778088672578484</v>
      </c>
      <c r="I5" s="13">
        <f t="shared" si="5"/>
        <v>374451.91173658369</v>
      </c>
      <c r="J5" s="13">
        <f t="shared" si="4"/>
        <v>3.0551985356048234E-16</v>
      </c>
      <c r="K5" s="13">
        <f t="shared" si="6"/>
        <v>374451.91173658363</v>
      </c>
      <c r="L5" s="13">
        <f t="shared" si="7"/>
        <v>0.97773228774859944</v>
      </c>
      <c r="M5" s="13">
        <f t="shared" si="8"/>
        <v>366113.72431404667</v>
      </c>
      <c r="N5" s="13">
        <f t="shared" si="9"/>
        <v>65.494405065124624</v>
      </c>
      <c r="O5" s="13">
        <f t="shared" si="10"/>
        <v>5130.3951567971371</v>
      </c>
      <c r="P5" s="13">
        <f t="shared" si="11"/>
        <v>1.0014435025248412</v>
      </c>
      <c r="Q5" s="13">
        <f t="shared" si="12"/>
        <v>8338.187422537012</v>
      </c>
      <c r="R5" s="13">
        <f t="shared" si="13"/>
        <v>1.4916256569833652</v>
      </c>
      <c r="S5" s="13">
        <v>0.1</v>
      </c>
      <c r="T5" s="13">
        <f t="shared" si="14"/>
        <v>36611.37243140467</v>
      </c>
      <c r="U5" s="13">
        <v>20</v>
      </c>
      <c r="V5" s="13">
        <f t="shared" si="15"/>
        <v>166763.74845074024</v>
      </c>
      <c r="W5" s="13"/>
      <c r="X5" s="13"/>
      <c r="Y5" s="13"/>
      <c r="Z5" s="13"/>
      <c r="AA5" s="13"/>
    </row>
    <row r="6" spans="1:27">
      <c r="A6" s="13">
        <v>2.8570000000000002</v>
      </c>
      <c r="B6" s="13">
        <v>500</v>
      </c>
      <c r="C6" s="28">
        <f t="shared" si="0"/>
        <v>2.6463138629107368E-3</v>
      </c>
      <c r="D6" s="11">
        <v>6160</v>
      </c>
      <c r="E6" s="13">
        <v>1</v>
      </c>
      <c r="F6" s="7">
        <f t="shared" si="1"/>
        <v>6.224609495518253E-3</v>
      </c>
      <c r="G6" s="13">
        <f t="shared" si="2"/>
        <v>13.701078819451254</v>
      </c>
      <c r="H6" s="13">
        <f t="shared" si="3"/>
        <v>0.92287197065781001</v>
      </c>
      <c r="I6" s="13">
        <f t="shared" si="5"/>
        <v>414922.89871227794</v>
      </c>
      <c r="J6" s="13">
        <f t="shared" si="4"/>
        <v>3.0551985356048234E-16</v>
      </c>
      <c r="K6" s="13">
        <f t="shared" si="6"/>
        <v>414922.89871227782</v>
      </c>
      <c r="L6" s="13">
        <f t="shared" si="7"/>
        <v>0.97953180563470155</v>
      </c>
      <c r="M6" s="13">
        <f t="shared" si="8"/>
        <v>406430.17617482197</v>
      </c>
      <c r="N6" s="13">
        <f t="shared" si="9"/>
        <v>65.978924703704863</v>
      </c>
      <c r="O6" s="13">
        <f t="shared" si="10"/>
        <v>5684.891339252109</v>
      </c>
      <c r="P6" s="13">
        <f t="shared" si="11"/>
        <v>1.0088520596896766</v>
      </c>
      <c r="Q6" s="13">
        <f t="shared" si="12"/>
        <v>8492.7225374559639</v>
      </c>
      <c r="R6" s="13">
        <f t="shared" si="13"/>
        <v>1.3786887236129812</v>
      </c>
      <c r="S6" s="13">
        <v>0.1</v>
      </c>
      <c r="T6" s="13">
        <f t="shared" si="14"/>
        <v>40643.017617482197</v>
      </c>
      <c r="U6" s="13">
        <v>20</v>
      </c>
      <c r="V6" s="13">
        <f t="shared" si="15"/>
        <v>169854.45074911928</v>
      </c>
      <c r="W6" s="13"/>
      <c r="X6" s="13"/>
      <c r="Y6" s="13"/>
      <c r="Z6" s="13"/>
      <c r="AA6" s="13"/>
    </row>
    <row r="7" spans="1:27">
      <c r="A7" s="13">
        <v>2.8570000000000002</v>
      </c>
      <c r="B7" s="13">
        <v>500</v>
      </c>
      <c r="C7" s="28">
        <f t="shared" si="0"/>
        <v>2.6463138629107368E-3</v>
      </c>
      <c r="D7" s="11">
        <v>6210</v>
      </c>
      <c r="E7" s="13">
        <v>1</v>
      </c>
      <c r="F7" s="7">
        <f t="shared" si="1"/>
        <v>6.224609495518253E-3</v>
      </c>
      <c r="G7" s="13">
        <f t="shared" si="2"/>
        <v>13.701078819451254</v>
      </c>
      <c r="H7" s="13">
        <f t="shared" si="3"/>
        <v>0.92329711421505323</v>
      </c>
      <c r="I7" s="13">
        <f t="shared" si="5"/>
        <v>418483.47526732361</v>
      </c>
      <c r="J7" s="13">
        <f t="shared" si="4"/>
        <v>3.0551985356048234E-16</v>
      </c>
      <c r="K7" s="13">
        <f t="shared" si="6"/>
        <v>418483.47526732349</v>
      </c>
      <c r="L7" s="13">
        <f t="shared" si="7"/>
        <v>0.9796752035260291</v>
      </c>
      <c r="M7" s="13">
        <f t="shared" si="8"/>
        <v>409977.88380479522</v>
      </c>
      <c r="N7" s="13">
        <f t="shared" si="9"/>
        <v>66.018982899322907</v>
      </c>
      <c r="O7" s="13">
        <f t="shared" si="10"/>
        <v>5733.6750792754801</v>
      </c>
      <c r="P7" s="13">
        <f t="shared" si="11"/>
        <v>1.0094645703260383</v>
      </c>
      <c r="Q7" s="13">
        <f t="shared" si="12"/>
        <v>8505.5914625283913</v>
      </c>
      <c r="R7" s="13">
        <f t="shared" si="13"/>
        <v>1.3696604609546523</v>
      </c>
      <c r="S7" s="13">
        <v>0.1</v>
      </c>
      <c r="T7" s="13">
        <f t="shared" si="14"/>
        <v>40997.788380479527</v>
      </c>
      <c r="U7" s="13">
        <v>20</v>
      </c>
      <c r="V7" s="13">
        <f t="shared" si="15"/>
        <v>170111.82925056783</v>
      </c>
      <c r="W7" s="13"/>
      <c r="X7" s="13"/>
      <c r="Y7" s="13"/>
      <c r="Z7" s="13"/>
      <c r="AA7" s="13"/>
    </row>
    <row r="8" spans="1:27">
      <c r="A8" s="13">
        <v>2.8570000000000002</v>
      </c>
      <c r="B8" s="13">
        <v>500</v>
      </c>
      <c r="C8" s="28">
        <f t="shared" si="0"/>
        <v>2.6463138629107368E-3</v>
      </c>
      <c r="D8" s="11">
        <v>6410</v>
      </c>
      <c r="E8" s="13">
        <v>1</v>
      </c>
      <c r="F8" s="7">
        <f t="shared" si="1"/>
        <v>6.224609495518253E-3</v>
      </c>
      <c r="G8" s="13">
        <f t="shared" si="2"/>
        <v>13.701078819451254</v>
      </c>
      <c r="H8" s="13">
        <f t="shared" si="3"/>
        <v>0.92496602127574645</v>
      </c>
      <c r="I8" s="13">
        <f t="shared" si="5"/>
        <v>432741.99605071679</v>
      </c>
      <c r="J8" s="13">
        <f t="shared" si="4"/>
        <v>3.0551985356048234E-16</v>
      </c>
      <c r="K8" s="13">
        <f t="shared" si="6"/>
        <v>432741.99605071667</v>
      </c>
      <c r="L8" s="13">
        <f t="shared" si="7"/>
        <v>0.98022827630999032</v>
      </c>
      <c r="M8" s="13">
        <f t="shared" si="8"/>
        <v>424185.94087573874</v>
      </c>
      <c r="N8" s="13">
        <f t="shared" si="9"/>
        <v>66.175653802767357</v>
      </c>
      <c r="O8" s="13">
        <f t="shared" si="10"/>
        <v>5929.0321963775341</v>
      </c>
      <c r="P8" s="13">
        <f t="shared" si="11"/>
        <v>1.0118601498894091</v>
      </c>
      <c r="Q8" s="13">
        <f t="shared" si="12"/>
        <v>8556.0551749780425</v>
      </c>
      <c r="R8" s="13">
        <f t="shared" si="13"/>
        <v>1.3347979992165433</v>
      </c>
      <c r="S8" s="13">
        <v>0.1</v>
      </c>
      <c r="T8" s="13">
        <f t="shared" si="14"/>
        <v>42418.594087573874</v>
      </c>
      <c r="U8" s="13">
        <v>20</v>
      </c>
      <c r="V8" s="13">
        <f t="shared" si="15"/>
        <v>171121.10349956085</v>
      </c>
      <c r="W8" s="13"/>
      <c r="X8" s="13"/>
      <c r="Y8" s="13"/>
      <c r="Z8" s="13"/>
      <c r="AA8" s="13"/>
    </row>
    <row r="9" spans="1:27">
      <c r="A9" s="13">
        <v>2.8570000000000002</v>
      </c>
      <c r="B9" s="13">
        <v>500</v>
      </c>
      <c r="C9" s="28">
        <f t="shared" si="0"/>
        <v>2.6463138629107368E-3</v>
      </c>
      <c r="D9" s="11">
        <v>6910</v>
      </c>
      <c r="E9" s="13">
        <v>1</v>
      </c>
      <c r="F9" s="7">
        <f t="shared" si="1"/>
        <v>6.224609495518253E-3</v>
      </c>
      <c r="G9" s="13">
        <f t="shared" si="2"/>
        <v>13.701078819451254</v>
      </c>
      <c r="H9" s="13">
        <f t="shared" si="3"/>
        <v>0.92893260543439626</v>
      </c>
      <c r="I9" s="13">
        <f t="shared" si="5"/>
        <v>468497.72840068687</v>
      </c>
      <c r="J9" s="13">
        <f t="shared" si="4"/>
        <v>3.0551985356048234E-16</v>
      </c>
      <c r="K9" s="13">
        <f t="shared" si="6"/>
        <v>468497.72840068676</v>
      </c>
      <c r="L9" s="13">
        <f t="shared" si="7"/>
        <v>0.98148197256371827</v>
      </c>
      <c r="M9" s="13">
        <f t="shared" si="8"/>
        <v>459822.07461232727</v>
      </c>
      <c r="N9" s="13">
        <f t="shared" si="9"/>
        <v>66.54443916242073</v>
      </c>
      <c r="O9" s="13">
        <f t="shared" si="10"/>
        <v>6418.9243035516765</v>
      </c>
      <c r="P9" s="13">
        <f t="shared" si="11"/>
        <v>1.0174990697617847</v>
      </c>
      <c r="Q9" s="13">
        <f t="shared" si="12"/>
        <v>8675.6537883596029</v>
      </c>
      <c r="R9" s="13">
        <f t="shared" si="13"/>
        <v>1.2555215323241105</v>
      </c>
      <c r="S9" s="13">
        <v>0.1</v>
      </c>
      <c r="T9" s="13">
        <f t="shared" si="14"/>
        <v>45982.207461232727</v>
      </c>
      <c r="U9" s="13">
        <v>20</v>
      </c>
      <c r="V9" s="13">
        <f t="shared" si="15"/>
        <v>173513.07576719206</v>
      </c>
      <c r="W9" s="13"/>
      <c r="X9" s="13"/>
      <c r="Y9" s="13"/>
      <c r="Z9" s="13"/>
      <c r="AA9" s="13"/>
    </row>
    <row r="10" spans="1:27">
      <c r="A10" s="13">
        <v>2.8570000000000002</v>
      </c>
      <c r="B10" s="13">
        <v>500</v>
      </c>
      <c r="C10" s="28">
        <f t="shared" si="0"/>
        <v>2.6463138629107368E-3</v>
      </c>
      <c r="D10" s="11">
        <v>7840</v>
      </c>
      <c r="E10" s="13">
        <v>1</v>
      </c>
      <c r="F10" s="7">
        <f t="shared" si="1"/>
        <v>6.224609495518253E-3</v>
      </c>
      <c r="G10" s="13">
        <f t="shared" si="2"/>
        <v>13.701078819451254</v>
      </c>
      <c r="H10" s="13">
        <f t="shared" si="3"/>
        <v>0.93563926314635004</v>
      </c>
      <c r="I10" s="13">
        <f t="shared" si="5"/>
        <v>535389.36019062891</v>
      </c>
      <c r="J10" s="13">
        <f t="shared" si="4"/>
        <v>3.0551985356048234E-16</v>
      </c>
      <c r="K10" s="13">
        <f t="shared" si="6"/>
        <v>535389.36019062879</v>
      </c>
      <c r="L10" s="13">
        <f t="shared" si="7"/>
        <v>0.98341995342261401</v>
      </c>
      <c r="M10" s="13">
        <f t="shared" si="8"/>
        <v>526512.57966163137</v>
      </c>
      <c r="N10" s="13">
        <f t="shared" si="9"/>
        <v>67.157216793575429</v>
      </c>
      <c r="O10" s="13">
        <f t="shared" si="10"/>
        <v>7335.4118230673839</v>
      </c>
      <c r="P10" s="13">
        <f t="shared" si="11"/>
        <v>1.0268687583115508</v>
      </c>
      <c r="Q10" s="13">
        <f t="shared" si="12"/>
        <v>8876.7805289975367</v>
      </c>
      <c r="R10" s="13">
        <f t="shared" si="13"/>
        <v>1.132242414412951</v>
      </c>
      <c r="S10" s="13">
        <v>0.1</v>
      </c>
      <c r="T10" s="13">
        <f t="shared" si="14"/>
        <v>52651.257966163139</v>
      </c>
      <c r="U10" s="13">
        <v>20</v>
      </c>
      <c r="V10" s="13">
        <f t="shared" si="15"/>
        <v>177535.61057995073</v>
      </c>
      <c r="W10" s="13"/>
      <c r="X10" s="13"/>
      <c r="Y10" s="13"/>
      <c r="Z10" s="13"/>
      <c r="AA10" s="13"/>
    </row>
    <row r="11" spans="1:27">
      <c r="A11" s="13">
        <v>2.8570000000000002</v>
      </c>
      <c r="B11" s="13">
        <v>500</v>
      </c>
      <c r="C11" s="28">
        <f t="shared" si="0"/>
        <v>2.6463138629107368E-3</v>
      </c>
      <c r="D11" s="11">
        <v>8830</v>
      </c>
      <c r="E11" s="13">
        <v>1</v>
      </c>
      <c r="F11" s="7">
        <f t="shared" si="1"/>
        <v>6.224609495518253E-3</v>
      </c>
      <c r="G11" s="13">
        <f t="shared" si="2"/>
        <v>13.701078819451254</v>
      </c>
      <c r="H11" s="13">
        <f t="shared" si="3"/>
        <v>0.94199963979296164</v>
      </c>
      <c r="I11" s="13">
        <f t="shared" si="5"/>
        <v>607095.02725895506</v>
      </c>
      <c r="J11" s="13">
        <f t="shared" si="4"/>
        <v>3.0551985356048234E-16</v>
      </c>
      <c r="K11" s="13">
        <f t="shared" si="6"/>
        <v>607095.02725895494</v>
      </c>
      <c r="L11" s="13">
        <f t="shared" si="7"/>
        <v>0.98506615264042474</v>
      </c>
      <c r="M11" s="13">
        <f t="shared" si="8"/>
        <v>598028.76278911275</v>
      </c>
      <c r="N11" s="13">
        <f t="shared" si="9"/>
        <v>67.726926703183778</v>
      </c>
      <c r="O11" s="13">
        <f t="shared" si="10"/>
        <v>8317.8568193718511</v>
      </c>
      <c r="P11" s="13">
        <f t="shared" si="11"/>
        <v>1.0355799190089261</v>
      </c>
      <c r="Q11" s="13">
        <f t="shared" si="12"/>
        <v>9066.2644698423101</v>
      </c>
      <c r="R11" s="13">
        <f t="shared" si="13"/>
        <v>1.0267570181021868</v>
      </c>
      <c r="S11" s="13">
        <v>0.1</v>
      </c>
      <c r="T11" s="13">
        <f t="shared" si="14"/>
        <v>59802.876278911281</v>
      </c>
      <c r="U11" s="13">
        <v>20</v>
      </c>
      <c r="V11" s="13">
        <f t="shared" si="15"/>
        <v>181325.2893968462</v>
      </c>
      <c r="W11" s="13"/>
      <c r="X11" s="13"/>
      <c r="Y11" s="13"/>
      <c r="Z11" s="13"/>
      <c r="AA11" s="13"/>
    </row>
    <row r="12" spans="1:27">
      <c r="A12" s="13" t="s">
        <v>54</v>
      </c>
      <c r="B12" s="13"/>
      <c r="C12" s="30"/>
      <c r="D12" s="13"/>
      <c r="E12" s="13"/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>
      <c r="A13" s="13">
        <v>0.06</v>
      </c>
      <c r="B13" s="26">
        <v>10</v>
      </c>
      <c r="C13" s="29">
        <f t="shared" ref="C13:C21" si="16">F13/SQRT(B13)</f>
        <v>5.9178986200938237E-5</v>
      </c>
      <c r="D13" s="11">
        <v>5486</v>
      </c>
      <c r="E13" s="13">
        <v>1</v>
      </c>
      <c r="F13" s="7">
        <f t="shared" ref="F13:F21" si="17">0.00625/(1+(A13/0.2679)^-2.3245)</f>
        <v>1.871403860146398E-4</v>
      </c>
      <c r="G13" s="13">
        <f t="shared" ref="G13:G21" si="18">28.259+25.667*LOG10(A13)-33.611*LOG10(A13)^2-123.73*LOG10(A13)^3-136.47*LOG10(A13)^4-74.194*LOG10(A13)^5-20.276*LOG10(A13)^6-2.2352*LOG10(A13)^7</f>
        <v>11.923607537394167</v>
      </c>
      <c r="H13" s="13">
        <f t="shared" ref="H13:H21" si="19">0.56136*D13^0.056972</f>
        <v>0.91679945223794079</v>
      </c>
      <c r="I13" s="13">
        <f>1000*H13*D13/G13</f>
        <v>421815.44295247109</v>
      </c>
      <c r="J13" s="13">
        <f t="shared" ref="J13:J21" si="20">0.64/(1+(A13/10)^2)^449.61</f>
        <v>0.62972455386662729</v>
      </c>
      <c r="K13" s="13">
        <f>I13/(1+J13)</f>
        <v>258826.21818005171</v>
      </c>
      <c r="L13" s="27">
        <f t="shared" ref="L13:L21" si="21">1-LN(1+(C13/4)*K13)/((C13/4)*K13)</f>
        <v>0.58877392691298924</v>
      </c>
      <c r="M13" s="13">
        <f>(I13*(J13/(1+J13))+L13*K13)*E13</f>
        <v>315379.35363832657</v>
      </c>
      <c r="N13" s="13">
        <f>M13/D13</f>
        <v>57.488033838557527</v>
      </c>
      <c r="O13" s="13">
        <f>(M13+Q13)*(G13/1000)</f>
        <v>5029.5617949773432</v>
      </c>
      <c r="P13" s="13">
        <f>N13/65.4</f>
        <v>0.87902192413696512</v>
      </c>
      <c r="Q13" s="13">
        <f>I13-M13/E13</f>
        <v>106436.08931414451</v>
      </c>
      <c r="R13" s="13">
        <f>Q13/D13</f>
        <v>19.40140162488963</v>
      </c>
      <c r="S13" s="13">
        <v>0.1</v>
      </c>
      <c r="T13" s="13">
        <f>S13*M13</f>
        <v>31537.935363832657</v>
      </c>
      <c r="U13" s="13">
        <v>20</v>
      </c>
      <c r="V13" s="13">
        <f>U13*Q13</f>
        <v>2128721.7862828905</v>
      </c>
      <c r="W13" s="13"/>
      <c r="X13" s="13"/>
      <c r="Y13" s="13"/>
      <c r="Z13" s="13"/>
      <c r="AA13" s="13"/>
    </row>
    <row r="14" spans="1:27">
      <c r="A14" s="13">
        <v>0.06</v>
      </c>
      <c r="B14" s="13">
        <v>20</v>
      </c>
      <c r="C14" s="29">
        <f t="shared" si="16"/>
        <v>4.1845862446428554E-5</v>
      </c>
      <c r="D14" s="11">
        <v>5486</v>
      </c>
      <c r="E14" s="13">
        <v>1</v>
      </c>
      <c r="F14" s="7">
        <f t="shared" si="17"/>
        <v>1.871403860146398E-4</v>
      </c>
      <c r="G14" s="13">
        <f t="shared" si="18"/>
        <v>11.923607537394167</v>
      </c>
      <c r="H14" s="13">
        <f t="shared" si="19"/>
        <v>0.91679945223794079</v>
      </c>
      <c r="I14" s="13">
        <f t="shared" ref="I14:I21" si="22">1000*H14*D14/G14</f>
        <v>421815.44295247109</v>
      </c>
      <c r="J14" s="13">
        <f t="shared" si="20"/>
        <v>0.62972455386662729</v>
      </c>
      <c r="K14" s="13">
        <f t="shared" ref="K14:K21" si="23">I14/(1+J14)</f>
        <v>258826.21818005171</v>
      </c>
      <c r="L14" s="27">
        <f t="shared" si="21"/>
        <v>0.51604261935144979</v>
      </c>
      <c r="M14" s="13">
        <f t="shared" ref="M14:M21" si="24">(I14*(J14/(1+J14))+L14*K14)*E14</f>
        <v>296554.58435888309</v>
      </c>
      <c r="N14" s="13">
        <f t="shared" ref="N14:N21" si="25">M14/D14</f>
        <v>54.05661399177599</v>
      </c>
      <c r="O14" s="13">
        <f t="shared" ref="O14:O21" si="26">(M14+Q14)*(G14/1000)</f>
        <v>5029.5617949773432</v>
      </c>
      <c r="P14" s="13">
        <f t="shared" ref="P14:P21" si="27">N14/65.4</f>
        <v>0.82655373076110072</v>
      </c>
      <c r="Q14" s="13">
        <f t="shared" ref="Q14:Q21" si="28">I14-M14/E14</f>
        <v>125260.858593588</v>
      </c>
      <c r="R14" s="13">
        <f t="shared" ref="R14:R21" si="29">Q14/D14</f>
        <v>22.832821471671163</v>
      </c>
      <c r="S14" s="13">
        <v>0.1</v>
      </c>
      <c r="T14" s="13">
        <f t="shared" ref="T14:T21" si="30">S14*M14</f>
        <v>29655.458435888311</v>
      </c>
      <c r="U14" s="13">
        <v>20</v>
      </c>
      <c r="V14" s="13">
        <f t="shared" ref="V14:V21" si="31">U14*Q14</f>
        <v>2505217.1718717599</v>
      </c>
      <c r="W14" s="13"/>
      <c r="X14" s="13"/>
      <c r="Y14" s="13"/>
      <c r="Z14" s="13"/>
      <c r="AA14" s="13"/>
    </row>
    <row r="15" spans="1:27">
      <c r="A15" s="13">
        <v>0.06</v>
      </c>
      <c r="B15" s="13">
        <v>50</v>
      </c>
      <c r="C15" s="29">
        <f t="shared" si="16"/>
        <v>2.6465647196963988E-5</v>
      </c>
      <c r="D15" s="11">
        <v>5486</v>
      </c>
      <c r="E15" s="13">
        <v>1</v>
      </c>
      <c r="F15" s="7">
        <f t="shared" si="17"/>
        <v>1.871403860146398E-4</v>
      </c>
      <c r="G15" s="13">
        <f t="shared" si="18"/>
        <v>11.923607537394167</v>
      </c>
      <c r="H15" s="13">
        <f t="shared" si="19"/>
        <v>0.91679945223794079</v>
      </c>
      <c r="I15" s="13">
        <f t="shared" si="22"/>
        <v>421815.44295247109</v>
      </c>
      <c r="J15" s="13">
        <f t="shared" si="20"/>
        <v>0.62972455386662729</v>
      </c>
      <c r="K15" s="13">
        <f t="shared" si="23"/>
        <v>258826.21818005171</v>
      </c>
      <c r="L15" s="27">
        <f t="shared" si="21"/>
        <v>0.41730187548108999</v>
      </c>
      <c r="M15" s="13">
        <f t="shared" si="24"/>
        <v>270997.89104263275</v>
      </c>
      <c r="N15" s="13">
        <f t="shared" si="25"/>
        <v>49.398084404417197</v>
      </c>
      <c r="O15" s="13">
        <f t="shared" si="26"/>
        <v>5029.5617949773432</v>
      </c>
      <c r="P15" s="13">
        <f t="shared" si="27"/>
        <v>0.75532239150485003</v>
      </c>
      <c r="Q15" s="13">
        <f t="shared" si="28"/>
        <v>150817.55190983834</v>
      </c>
      <c r="R15" s="13">
        <f t="shared" si="29"/>
        <v>27.491351059029956</v>
      </c>
      <c r="S15" s="13">
        <v>0.1</v>
      </c>
      <c r="T15" s="13">
        <f t="shared" si="30"/>
        <v>27099.789104263276</v>
      </c>
      <c r="U15" s="13">
        <v>20</v>
      </c>
      <c r="V15" s="13">
        <f t="shared" si="31"/>
        <v>3016351.0381967667</v>
      </c>
      <c r="W15" s="13"/>
      <c r="X15" s="13"/>
      <c r="Y15" s="13"/>
      <c r="Z15" s="13"/>
      <c r="AA15" s="13"/>
    </row>
    <row r="16" spans="1:27">
      <c r="A16" s="13">
        <v>0.06</v>
      </c>
      <c r="B16" s="13">
        <v>100</v>
      </c>
      <c r="C16" s="29">
        <f t="shared" si="16"/>
        <v>1.8714038601463979E-5</v>
      </c>
      <c r="D16" s="11">
        <v>5486</v>
      </c>
      <c r="E16" s="13">
        <v>1</v>
      </c>
      <c r="F16" s="7">
        <f t="shared" si="17"/>
        <v>1.871403860146398E-4</v>
      </c>
      <c r="G16" s="13">
        <f t="shared" si="18"/>
        <v>11.923607537394167</v>
      </c>
      <c r="H16" s="13">
        <f t="shared" si="19"/>
        <v>0.91679945223794079</v>
      </c>
      <c r="I16" s="13">
        <f t="shared" si="22"/>
        <v>421815.44295247109</v>
      </c>
      <c r="J16" s="13">
        <f t="shared" si="20"/>
        <v>0.62972455386662729</v>
      </c>
      <c r="K16" s="13">
        <f t="shared" si="23"/>
        <v>258826.21818005171</v>
      </c>
      <c r="L16" s="27">
        <f t="shared" si="21"/>
        <v>0.34478865342044673</v>
      </c>
      <c r="M16" s="13">
        <f t="shared" si="24"/>
        <v>252229.56800862617</v>
      </c>
      <c r="N16" s="13">
        <f t="shared" si="25"/>
        <v>45.976953701900506</v>
      </c>
      <c r="O16" s="13">
        <f t="shared" si="26"/>
        <v>5029.5617949773432</v>
      </c>
      <c r="P16" s="13">
        <f t="shared" si="27"/>
        <v>0.70301152449389148</v>
      </c>
      <c r="Q16" s="13">
        <f t="shared" si="28"/>
        <v>169585.87494384492</v>
      </c>
      <c r="R16" s="13">
        <f t="shared" si="29"/>
        <v>30.912481761546648</v>
      </c>
      <c r="S16" s="13">
        <v>0.1</v>
      </c>
      <c r="T16" s="13">
        <f t="shared" si="30"/>
        <v>25222.956800862619</v>
      </c>
      <c r="U16" s="13">
        <v>20</v>
      </c>
      <c r="V16" s="13">
        <f t="shared" si="31"/>
        <v>3391717.4988768985</v>
      </c>
      <c r="W16" s="13"/>
      <c r="X16" s="13"/>
      <c r="Y16" s="13"/>
      <c r="Z16" s="13"/>
      <c r="AA16" s="13"/>
    </row>
    <row r="17" spans="1:27">
      <c r="A17" s="13">
        <v>0.06</v>
      </c>
      <c r="B17" s="13">
        <v>200</v>
      </c>
      <c r="C17" s="29">
        <f t="shared" si="16"/>
        <v>1.3232823598481994E-5</v>
      </c>
      <c r="D17" s="11">
        <v>5486</v>
      </c>
      <c r="E17" s="13">
        <v>1</v>
      </c>
      <c r="F17" s="7">
        <f t="shared" si="17"/>
        <v>1.871403860146398E-4</v>
      </c>
      <c r="G17" s="13">
        <f t="shared" si="18"/>
        <v>11.923607537394167</v>
      </c>
      <c r="H17" s="13">
        <f t="shared" si="19"/>
        <v>0.91679945223794079</v>
      </c>
      <c r="I17" s="13">
        <f t="shared" si="22"/>
        <v>421815.44295247109</v>
      </c>
      <c r="J17" s="13">
        <f t="shared" si="20"/>
        <v>0.62972455386662729</v>
      </c>
      <c r="K17" s="13">
        <f t="shared" si="23"/>
        <v>258826.21818005171</v>
      </c>
      <c r="L17" s="27">
        <f t="shared" si="21"/>
        <v>0.27759620897878534</v>
      </c>
      <c r="M17" s="13">
        <f t="shared" si="24"/>
        <v>234838.40172351775</v>
      </c>
      <c r="N17" s="13">
        <f t="shared" si="25"/>
        <v>42.806854123863971</v>
      </c>
      <c r="O17" s="13">
        <f t="shared" si="26"/>
        <v>5029.5617949773432</v>
      </c>
      <c r="P17" s="13">
        <f t="shared" si="27"/>
        <v>0.65453905388171207</v>
      </c>
      <c r="Q17" s="13">
        <f t="shared" si="28"/>
        <v>186977.04122895334</v>
      </c>
      <c r="R17" s="13">
        <f t="shared" si="29"/>
        <v>34.082581339583186</v>
      </c>
      <c r="S17" s="13">
        <v>0.1</v>
      </c>
      <c r="T17" s="13">
        <f t="shared" si="30"/>
        <v>23483.840172351775</v>
      </c>
      <c r="U17" s="13">
        <v>20</v>
      </c>
      <c r="V17" s="13">
        <f t="shared" si="31"/>
        <v>3739540.8245790666</v>
      </c>
      <c r="W17" s="13"/>
      <c r="X17" s="13"/>
      <c r="Y17" s="13"/>
      <c r="Z17" s="13"/>
      <c r="AA17" s="13"/>
    </row>
    <row r="18" spans="1:27">
      <c r="A18" s="13">
        <v>0.06</v>
      </c>
      <c r="B18" s="13">
        <v>500</v>
      </c>
      <c r="C18" s="29">
        <f t="shared" si="16"/>
        <v>8.36917248928571E-6</v>
      </c>
      <c r="D18" s="11">
        <v>5486</v>
      </c>
      <c r="E18" s="13">
        <v>1</v>
      </c>
      <c r="F18" s="7">
        <f t="shared" si="17"/>
        <v>1.871403860146398E-4</v>
      </c>
      <c r="G18" s="13">
        <f t="shared" si="18"/>
        <v>11.923607537394167</v>
      </c>
      <c r="H18" s="13">
        <f t="shared" si="19"/>
        <v>0.91679945223794079</v>
      </c>
      <c r="I18" s="13">
        <f t="shared" si="22"/>
        <v>421815.44295247109</v>
      </c>
      <c r="J18" s="13">
        <f t="shared" si="20"/>
        <v>0.62972455386662729</v>
      </c>
      <c r="K18" s="13">
        <f t="shared" si="23"/>
        <v>258826.21818005171</v>
      </c>
      <c r="L18" s="27">
        <f t="shared" si="21"/>
        <v>0.2008312051098593</v>
      </c>
      <c r="M18" s="13">
        <f t="shared" si="24"/>
        <v>214969.60608354656</v>
      </c>
      <c r="N18" s="13">
        <f t="shared" si="25"/>
        <v>39.185126883621322</v>
      </c>
      <c r="O18" s="13">
        <f t="shared" si="26"/>
        <v>5029.5617949773432</v>
      </c>
      <c r="P18" s="13">
        <f t="shared" si="27"/>
        <v>0.5991609615232617</v>
      </c>
      <c r="Q18" s="13">
        <f t="shared" si="28"/>
        <v>206845.83686892453</v>
      </c>
      <c r="R18" s="13">
        <f t="shared" si="29"/>
        <v>37.704308579825835</v>
      </c>
      <c r="S18" s="13">
        <v>0.1</v>
      </c>
      <c r="T18" s="13">
        <f t="shared" si="30"/>
        <v>21496.960608354657</v>
      </c>
      <c r="U18" s="13">
        <v>20</v>
      </c>
      <c r="V18" s="13">
        <f t="shared" si="31"/>
        <v>4136916.7373784906</v>
      </c>
      <c r="W18" s="13"/>
      <c r="X18" s="13"/>
      <c r="Y18" s="13"/>
      <c r="Z18" s="13"/>
      <c r="AA18" s="13"/>
    </row>
    <row r="19" spans="1:27">
      <c r="A19" s="13">
        <v>0.06</v>
      </c>
      <c r="B19" s="13">
        <v>1000</v>
      </c>
      <c r="C19" s="29">
        <f t="shared" si="16"/>
        <v>5.9178986200938243E-6</v>
      </c>
      <c r="D19" s="11">
        <v>5486</v>
      </c>
      <c r="E19" s="13">
        <v>1</v>
      </c>
      <c r="F19" s="7">
        <f t="shared" si="17"/>
        <v>1.871403860146398E-4</v>
      </c>
      <c r="G19" s="13">
        <f t="shared" si="18"/>
        <v>11.923607537394167</v>
      </c>
      <c r="H19" s="13">
        <f t="shared" si="19"/>
        <v>0.91679945223794079</v>
      </c>
      <c r="I19" s="13">
        <f t="shared" si="22"/>
        <v>421815.44295247109</v>
      </c>
      <c r="J19" s="13">
        <f t="shared" si="20"/>
        <v>0.62972455386662729</v>
      </c>
      <c r="K19" s="13">
        <f t="shared" si="23"/>
        <v>258826.21818005171</v>
      </c>
      <c r="L19" s="27">
        <f t="shared" si="21"/>
        <v>0.15335745845579829</v>
      </c>
      <c r="M19" s="13">
        <f t="shared" si="24"/>
        <v>202682.15577423805</v>
      </c>
      <c r="N19" s="13">
        <f t="shared" si="25"/>
        <v>36.945343743025532</v>
      </c>
      <c r="O19" s="13">
        <f t="shared" si="26"/>
        <v>5029.5617949773432</v>
      </c>
      <c r="P19" s="13">
        <f t="shared" si="27"/>
        <v>0.56491351289029856</v>
      </c>
      <c r="Q19" s="13">
        <f t="shared" si="28"/>
        <v>219133.28717823303</v>
      </c>
      <c r="R19" s="13">
        <f t="shared" si="29"/>
        <v>39.944091720421625</v>
      </c>
      <c r="S19" s="13">
        <v>0.1</v>
      </c>
      <c r="T19" s="13">
        <f t="shared" si="30"/>
        <v>20268.215577423805</v>
      </c>
      <c r="U19" s="13">
        <v>20</v>
      </c>
      <c r="V19" s="13">
        <f t="shared" si="31"/>
        <v>4382665.7435646607</v>
      </c>
      <c r="W19" s="13"/>
      <c r="X19" s="13"/>
      <c r="Y19" s="13"/>
      <c r="Z19" s="13"/>
      <c r="AA19" s="13"/>
    </row>
    <row r="20" spans="1:27">
      <c r="A20" s="13">
        <v>0.06</v>
      </c>
      <c r="B20" s="13">
        <v>2000</v>
      </c>
      <c r="C20" s="29">
        <f t="shared" si="16"/>
        <v>4.184586244642855E-6</v>
      </c>
      <c r="D20" s="11">
        <v>5486</v>
      </c>
      <c r="E20" s="13">
        <v>1</v>
      </c>
      <c r="F20" s="7">
        <f t="shared" si="17"/>
        <v>1.871403860146398E-4</v>
      </c>
      <c r="G20" s="13">
        <f t="shared" si="18"/>
        <v>11.923607537394167</v>
      </c>
      <c r="H20" s="13">
        <f t="shared" si="19"/>
        <v>0.91679945223794079</v>
      </c>
      <c r="I20" s="13">
        <f t="shared" si="22"/>
        <v>421815.44295247109</v>
      </c>
      <c r="J20" s="13">
        <f t="shared" si="20"/>
        <v>0.62972455386662729</v>
      </c>
      <c r="K20" s="13">
        <f t="shared" si="23"/>
        <v>258826.21818005171</v>
      </c>
      <c r="L20" s="27">
        <f t="shared" si="21"/>
        <v>0.11503120560469104</v>
      </c>
      <c r="M20" s="13">
        <f t="shared" si="24"/>
        <v>192762.31669177357</v>
      </c>
      <c r="N20" s="13">
        <f t="shared" si="25"/>
        <v>35.137133921212829</v>
      </c>
      <c r="O20" s="13">
        <f t="shared" si="26"/>
        <v>5029.5617949773432</v>
      </c>
      <c r="P20" s="13">
        <f t="shared" si="27"/>
        <v>0.53726504466686276</v>
      </c>
      <c r="Q20" s="13">
        <f t="shared" si="28"/>
        <v>229053.12626069752</v>
      </c>
      <c r="R20" s="13">
        <f t="shared" si="29"/>
        <v>41.752301542234328</v>
      </c>
      <c r="S20" s="13">
        <v>0.1</v>
      </c>
      <c r="T20" s="13">
        <f t="shared" si="30"/>
        <v>19276.231669177356</v>
      </c>
      <c r="U20" s="13">
        <v>20</v>
      </c>
      <c r="V20" s="13">
        <f t="shared" si="31"/>
        <v>4581062.5252139503</v>
      </c>
      <c r="W20" s="13"/>
      <c r="X20" s="13"/>
      <c r="Y20" s="13"/>
      <c r="Z20" s="13"/>
      <c r="AA20" s="13"/>
    </row>
    <row r="21" spans="1:27">
      <c r="A21" s="13">
        <v>0.06</v>
      </c>
      <c r="B21" s="13">
        <v>5000</v>
      </c>
      <c r="C21" s="29">
        <f t="shared" si="16"/>
        <v>2.6465647196963985E-6</v>
      </c>
      <c r="D21" s="11">
        <v>5486</v>
      </c>
      <c r="E21" s="13">
        <v>1</v>
      </c>
      <c r="F21" s="7">
        <f t="shared" si="17"/>
        <v>1.871403860146398E-4</v>
      </c>
      <c r="G21" s="13">
        <f t="shared" si="18"/>
        <v>11.923607537394167</v>
      </c>
      <c r="H21" s="13">
        <f t="shared" si="19"/>
        <v>0.91679945223794079</v>
      </c>
      <c r="I21" s="13">
        <f t="shared" si="22"/>
        <v>421815.44295247109</v>
      </c>
      <c r="J21" s="13">
        <f t="shared" si="20"/>
        <v>0.62972455386662729</v>
      </c>
      <c r="K21" s="13">
        <f t="shared" si="23"/>
        <v>258826.21818005171</v>
      </c>
      <c r="L21" s="27">
        <f t="shared" si="21"/>
        <v>7.695445999549233E-2</v>
      </c>
      <c r="M21" s="13">
        <f t="shared" si="24"/>
        <v>182907.05662514077</v>
      </c>
      <c r="N21" s="13">
        <f t="shared" si="25"/>
        <v>33.340695702723437</v>
      </c>
      <c r="O21" s="13">
        <f t="shared" si="26"/>
        <v>5029.5617949773432</v>
      </c>
      <c r="P21" s="13">
        <f t="shared" si="27"/>
        <v>0.50979657037803416</v>
      </c>
      <c r="Q21" s="13">
        <f t="shared" si="28"/>
        <v>238908.38632733031</v>
      </c>
      <c r="R21" s="13">
        <f t="shared" si="29"/>
        <v>43.54873976072372</v>
      </c>
      <c r="S21" s="13">
        <v>0.1</v>
      </c>
      <c r="T21" s="13">
        <f t="shared" si="30"/>
        <v>18290.705662514079</v>
      </c>
      <c r="U21" s="13">
        <v>20</v>
      </c>
      <c r="V21" s="13">
        <f t="shared" si="31"/>
        <v>4778167.726546606</v>
      </c>
      <c r="W21" s="13"/>
      <c r="X21" s="13"/>
      <c r="Y21" s="13"/>
      <c r="Z21" s="13"/>
      <c r="AA21" s="13"/>
    </row>
    <row r="22" spans="1:27">
      <c r="A22" s="13"/>
      <c r="B22" s="13"/>
      <c r="C22" s="30"/>
      <c r="D22" s="11"/>
      <c r="E22" s="13"/>
      <c r="F22" s="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>
      <c r="A23" s="13"/>
      <c r="B23" s="13"/>
      <c r="C23" s="13"/>
      <c r="D23" s="11"/>
      <c r="E23" s="13"/>
      <c r="F23" s="7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>
      <c r="A24" s="13"/>
      <c r="B24" s="13"/>
      <c r="C24" s="13"/>
      <c r="D24" s="11"/>
      <c r="E24" s="13"/>
      <c r="F24" s="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>
      <c r="A25" s="13"/>
      <c r="B25" s="13"/>
      <c r="C25" s="13"/>
      <c r="D25" s="11"/>
      <c r="E25" s="13"/>
      <c r="F25" s="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>
      <c r="A26" s="13"/>
      <c r="B26" s="13"/>
      <c r="C26" s="13"/>
      <c r="D26" s="11"/>
      <c r="E26" s="13"/>
      <c r="F26" s="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>
      <c r="A27" s="13"/>
      <c r="B27" s="13"/>
      <c r="C27" s="13"/>
      <c r="D27" s="11"/>
      <c r="E27" s="13"/>
      <c r="F27" s="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13"/>
      <c r="B28" s="13"/>
      <c r="C28" s="13"/>
      <c r="D28" s="11"/>
      <c r="E28" s="13"/>
      <c r="F28" s="7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>
      <c r="A29" s="13"/>
      <c r="B29" s="13"/>
      <c r="C29" s="13"/>
      <c r="D29" s="11"/>
      <c r="E29" s="13"/>
      <c r="F29" s="7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>
      <c r="A30" s="13"/>
      <c r="B30" s="13"/>
      <c r="C30" s="13"/>
      <c r="D30" s="11"/>
      <c r="E30" s="13"/>
      <c r="F30" s="7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>
      <c r="A31" s="13"/>
      <c r="B31" s="13"/>
      <c r="C31" s="13"/>
      <c r="D31" s="11"/>
      <c r="E31" s="13"/>
      <c r="F31" s="7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>
      <c r="A32" s="13"/>
      <c r="B32" s="13"/>
      <c r="C32" s="13"/>
      <c r="D32" s="11"/>
      <c r="E32" s="13"/>
      <c r="F32" s="7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>
      <c r="A33" s="13"/>
      <c r="B33" s="13"/>
      <c r="C33" s="13"/>
      <c r="D33" s="11"/>
      <c r="E33" s="13"/>
      <c r="F33" s="7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>
      <c r="A34" s="13"/>
      <c r="B34" s="13"/>
      <c r="C34" s="13"/>
      <c r="D34" s="11"/>
      <c r="E34" s="13"/>
      <c r="F34" s="7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>
      <c r="A35" s="13"/>
      <c r="B35" s="13"/>
      <c r="C35" s="13"/>
      <c r="D35" s="11"/>
      <c r="E35" s="13"/>
      <c r="F35" s="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>
      <c r="A36" s="13"/>
      <c r="B36" s="13"/>
      <c r="C36" s="13"/>
      <c r="D36" s="11"/>
      <c r="E36" s="13"/>
      <c r="F36" s="7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>
      <c r="A37" s="13"/>
      <c r="B37" s="13"/>
      <c r="C37" s="13"/>
      <c r="D37" s="11"/>
      <c r="E37" s="13"/>
      <c r="F37" s="7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>
      <c r="A38" s="13"/>
      <c r="B38" s="13"/>
      <c r="C38" s="13"/>
      <c r="D38" s="11"/>
      <c r="E38" s="13"/>
      <c r="F38" s="7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>
      <c r="A39" s="13"/>
      <c r="B39" s="13"/>
      <c r="C39" s="13"/>
      <c r="D39" s="11"/>
      <c r="E39" s="13"/>
      <c r="F39" s="7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>
      <c r="A40" s="13"/>
      <c r="B40" s="13"/>
      <c r="C40" s="13"/>
      <c r="D40" s="11"/>
      <c r="E40" s="13"/>
      <c r="F40" s="7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>
      <c r="A41" s="13"/>
      <c r="B41" s="13"/>
      <c r="C41" s="13"/>
      <c r="D41" s="11"/>
      <c r="E41" s="13"/>
      <c r="F41" s="7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>
      <c r="A42" s="13"/>
      <c r="B42" s="13"/>
      <c r="C42" s="13"/>
      <c r="D42" s="11"/>
      <c r="E42" s="13"/>
      <c r="F42" s="7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>
      <c r="A43" s="13"/>
      <c r="B43" s="13"/>
      <c r="C43" s="13"/>
      <c r="D43" s="11"/>
      <c r="E43" s="13"/>
      <c r="F43" s="7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>
      <c r="A44" s="13"/>
      <c r="B44" s="13"/>
      <c r="C44" s="13"/>
      <c r="D44" s="11"/>
      <c r="E44" s="13"/>
      <c r="F44" s="7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>
      <c r="A45" s="13"/>
      <c r="B45" s="13"/>
      <c r="C45" s="13"/>
      <c r="D45" s="11"/>
      <c r="E45" s="13"/>
      <c r="F45" s="7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>
      <c r="A46" s="13"/>
      <c r="B46" s="13"/>
      <c r="C46" s="13"/>
      <c r="D46" s="11"/>
      <c r="E46" s="13"/>
      <c r="F46" s="7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>
      <c r="A47" s="13"/>
      <c r="B47" s="13"/>
      <c r="C47" s="13"/>
      <c r="D47" s="11"/>
      <c r="E47" s="13"/>
      <c r="F47" s="7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>
      <c r="A48" s="13"/>
      <c r="B48" s="13"/>
      <c r="C48" s="13"/>
      <c r="D48" s="11"/>
      <c r="E48" s="13"/>
      <c r="F48" s="7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>
      <c r="A49" s="13"/>
      <c r="B49" s="13"/>
      <c r="C49" s="13"/>
      <c r="D49" s="11"/>
      <c r="E49" s="13"/>
      <c r="F49" s="7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>
      <c r="A50" s="13"/>
      <c r="B50" s="13"/>
      <c r="C50" s="13"/>
      <c r="D50" s="11"/>
      <c r="E50" s="13"/>
      <c r="F50" s="7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>
      <c r="A51" s="13"/>
      <c r="B51" s="13"/>
      <c r="C51" s="13"/>
      <c r="D51" s="11"/>
      <c r="E51" s="13"/>
      <c r="F51" s="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>
      <c r="A52" s="13"/>
      <c r="B52" s="13"/>
      <c r="C52" s="13"/>
      <c r="D52" s="11"/>
      <c r="E52" s="13"/>
      <c r="F52" s="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>
      <c r="A53" s="13"/>
      <c r="B53" s="13"/>
      <c r="C53" s="13"/>
      <c r="D53" s="11"/>
      <c r="E53" s="13"/>
      <c r="F53" s="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>
      <c r="A54" s="13"/>
      <c r="B54" s="13"/>
      <c r="C54" s="13"/>
      <c r="D54" s="11"/>
      <c r="E54" s="13"/>
      <c r="F54" s="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>
      <c r="A55" s="13"/>
      <c r="B55" s="13"/>
      <c r="C55" s="13"/>
      <c r="D55" s="11"/>
      <c r="E55" s="13"/>
      <c r="F55" s="7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>
      <c r="A56" s="13"/>
      <c r="B56" s="13"/>
      <c r="C56" s="13"/>
      <c r="D56" s="11"/>
      <c r="E56" s="13"/>
      <c r="F56" s="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>
      <c r="A57" s="13"/>
      <c r="B57" s="13"/>
      <c r="C57" s="13"/>
      <c r="D57" s="11"/>
      <c r="E57" s="13"/>
      <c r="F57" s="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>
      <c r="A58" s="13"/>
      <c r="B58" s="13"/>
      <c r="C58" s="13"/>
      <c r="D58" s="11"/>
      <c r="E58" s="13"/>
      <c r="F58" s="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>
      <c r="A59" s="13"/>
      <c r="B59" s="13"/>
      <c r="C59" s="13"/>
      <c r="D59" s="11"/>
      <c r="E59" s="13"/>
      <c r="F59" s="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>
      <c r="A60" s="13"/>
      <c r="B60" s="13"/>
      <c r="C60" s="13"/>
      <c r="D60" s="11"/>
      <c r="E60" s="13"/>
      <c r="F60" s="7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>
      <c r="A61" s="13"/>
      <c r="B61" s="13"/>
      <c r="C61" s="13"/>
      <c r="D61" s="11"/>
      <c r="E61" s="13"/>
      <c r="F61" s="7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>
      <c r="A62" s="13"/>
      <c r="B62" s="13"/>
      <c r="C62" s="13"/>
      <c r="D62" s="11"/>
      <c r="E62" s="13"/>
      <c r="F62" s="7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>
      <c r="A63" s="13"/>
      <c r="B63" s="13"/>
      <c r="C63" s="13"/>
      <c r="D63" s="11"/>
      <c r="E63" s="13"/>
      <c r="F63" s="7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>
      <c r="A64" s="13"/>
      <c r="B64" s="13"/>
      <c r="C64" s="13"/>
      <c r="D64" s="11"/>
      <c r="E64" s="13"/>
      <c r="F64" s="7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>
      <c r="A65" s="13"/>
      <c r="B65" s="13"/>
      <c r="C65" s="13"/>
      <c r="D65" s="11"/>
      <c r="E65" s="13"/>
      <c r="F65" s="7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>
      <c r="A66" s="13"/>
      <c r="B66" s="13"/>
      <c r="C66" s="13"/>
      <c r="D66" s="11"/>
      <c r="E66" s="13"/>
      <c r="F66" s="7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>
      <c r="A67" s="13"/>
      <c r="B67" s="13"/>
      <c r="C67" s="13"/>
      <c r="D67" s="11"/>
      <c r="E67" s="13"/>
      <c r="F67" s="7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>
      <c r="A68" s="13"/>
      <c r="B68" s="13"/>
      <c r="C68" s="13"/>
      <c r="D68" s="11"/>
      <c r="E68" s="13"/>
      <c r="F68" s="7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>
      <c r="A69" s="13"/>
      <c r="B69" s="13"/>
      <c r="C69" s="13"/>
      <c r="D69" s="11"/>
      <c r="E69" s="13"/>
      <c r="F69" s="7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>
      <c r="A70" s="13"/>
      <c r="B70" s="13"/>
      <c r="C70" s="13"/>
      <c r="D70" s="11"/>
      <c r="E70" s="13"/>
      <c r="F70" s="7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>
      <c r="A71" s="13"/>
      <c r="B71" s="13"/>
      <c r="C71" s="13"/>
      <c r="D71" s="11"/>
      <c r="E71" s="13"/>
      <c r="F71" s="7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>
      <c r="A72" s="13"/>
      <c r="B72" s="13"/>
      <c r="C72" s="13"/>
      <c r="D72" s="11"/>
      <c r="E72" s="13"/>
      <c r="F72" s="7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>
      <c r="A73" s="13"/>
      <c r="B73" s="13"/>
      <c r="C73" s="13"/>
      <c r="D73" s="11"/>
      <c r="E73" s="13"/>
      <c r="F73" s="7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>
      <c r="A74" s="13"/>
      <c r="B74" s="13"/>
      <c r="C74" s="13"/>
      <c r="D74" s="11"/>
      <c r="E74" s="13"/>
      <c r="F74" s="7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>
      <c r="A75" s="13"/>
      <c r="B75" s="13"/>
      <c r="C75" s="13"/>
      <c r="D75" s="11"/>
      <c r="E75" s="13"/>
      <c r="F75" s="7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>
      <c r="A76" s="13"/>
      <c r="B76" s="13"/>
      <c r="C76" s="13"/>
      <c r="D76" s="11"/>
      <c r="E76" s="13"/>
      <c r="F76" s="7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>
      <c r="A77" s="13"/>
      <c r="B77" s="13"/>
      <c r="C77" s="13"/>
      <c r="D77" s="11"/>
      <c r="E77" s="13"/>
      <c r="F77" s="7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>
      <c r="A78" s="13"/>
      <c r="B78" s="13"/>
      <c r="C78" s="13"/>
      <c r="D78" s="11"/>
      <c r="E78" s="13"/>
      <c r="F78" s="7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>
      <c r="A79" s="13"/>
      <c r="B79" s="13"/>
      <c r="C79" s="13"/>
      <c r="D79" s="11"/>
      <c r="E79" s="13"/>
      <c r="F79" s="7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>
      <c r="A80" s="13"/>
      <c r="B80" s="13"/>
      <c r="C80" s="13"/>
      <c r="D80" s="11"/>
      <c r="E80" s="13"/>
      <c r="F80" s="7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>
      <c r="A81" s="13"/>
      <c r="B81" s="13"/>
      <c r="C81" s="13"/>
      <c r="D81" s="11"/>
      <c r="E81" s="13"/>
      <c r="F81" s="7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>
      <c r="A82" s="13"/>
      <c r="B82" s="13"/>
      <c r="C82" s="13"/>
      <c r="D82" s="11"/>
      <c r="E82" s="13"/>
      <c r="F82" s="7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>
      <c r="A83" s="13"/>
      <c r="B83" s="13"/>
      <c r="C83" s="13"/>
      <c r="D83" s="11"/>
      <c r="E83" s="13"/>
      <c r="F83" s="7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>
      <c r="A84" s="13"/>
      <c r="B84" s="13"/>
      <c r="C84" s="13"/>
      <c r="D84" s="11"/>
      <c r="E84" s="13"/>
      <c r="F84" s="7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>
      <c r="A85" s="13"/>
      <c r="B85" s="13"/>
      <c r="C85" s="13"/>
      <c r="D85" s="11"/>
      <c r="E85" s="13"/>
      <c r="F85" s="7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86" spans="1:27">
      <c r="A86" s="13"/>
      <c r="B86" s="13"/>
      <c r="C86" s="13"/>
      <c r="D86" s="11"/>
      <c r="E86" s="13"/>
      <c r="F86" s="7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</row>
    <row r="87" spans="1:27">
      <c r="A87" s="13"/>
      <c r="B87" s="13"/>
      <c r="C87" s="13"/>
      <c r="D87" s="11"/>
      <c r="E87" s="13"/>
      <c r="F87" s="7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</row>
    <row r="88" spans="1:27">
      <c r="A88" s="13"/>
      <c r="B88" s="13"/>
      <c r="C88" s="13"/>
      <c r="D88" s="11"/>
      <c r="E88" s="13"/>
      <c r="F88" s="7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</row>
    <row r="89" spans="1:27">
      <c r="A89" s="13"/>
      <c r="B89" s="13"/>
      <c r="C89" s="13"/>
      <c r="D89" s="11"/>
      <c r="E89" s="13"/>
      <c r="F89" s="7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</row>
    <row r="90" spans="1:27">
      <c r="A90" s="13"/>
      <c r="B90" s="13"/>
      <c r="C90" s="13"/>
      <c r="D90" s="11"/>
      <c r="E90" s="13"/>
      <c r="F90" s="7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</row>
    <row r="91" spans="1:27">
      <c r="A91" s="13"/>
      <c r="B91" s="13"/>
      <c r="C91" s="13"/>
      <c r="D91" s="11"/>
      <c r="E91" s="13"/>
      <c r="F91" s="7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</row>
    <row r="92" spans="1:27">
      <c r="A92" s="13"/>
      <c r="B92" s="13"/>
      <c r="C92" s="13"/>
      <c r="D92" s="11"/>
      <c r="E92" s="13"/>
      <c r="F92" s="7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</row>
    <row r="93" spans="1:27">
      <c r="A93" s="13"/>
      <c r="B93" s="13"/>
      <c r="C93" s="13"/>
      <c r="D93" s="11"/>
      <c r="E93" s="13"/>
      <c r="F93" s="7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</row>
    <row r="94" spans="1:27">
      <c r="A94" s="13"/>
      <c r="B94" s="13"/>
      <c r="C94" s="13"/>
      <c r="D94" s="11"/>
      <c r="E94" s="13"/>
      <c r="F94" s="7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</row>
    <row r="95" spans="1:27">
      <c r="A95" s="13"/>
      <c r="B95" s="13"/>
      <c r="C95" s="13"/>
      <c r="D95" s="11"/>
      <c r="E95" s="13"/>
      <c r="F95" s="7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</row>
    <row r="96" spans="1:27">
      <c r="A96" s="13"/>
      <c r="B96" s="13"/>
      <c r="C96" s="13"/>
      <c r="D96" s="11"/>
      <c r="E96" s="13"/>
      <c r="F96" s="7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</row>
    <row r="97" spans="1:27">
      <c r="A97" s="13"/>
      <c r="B97" s="13"/>
      <c r="C97" s="13"/>
      <c r="D97" s="11"/>
      <c r="E97" s="13"/>
      <c r="F97" s="7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</row>
    <row r="98" spans="1:27">
      <c r="A98" s="13"/>
      <c r="B98" s="13"/>
      <c r="C98" s="13"/>
      <c r="D98" s="11"/>
      <c r="E98" s="13"/>
      <c r="F98" s="7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</row>
    <row r="99" spans="1:27">
      <c r="A99" s="13"/>
      <c r="B99" s="13"/>
      <c r="C99" s="13"/>
      <c r="D99" s="11"/>
      <c r="E99" s="13"/>
      <c r="F99" s="7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</row>
    <row r="100" spans="1:27">
      <c r="A100" s="13"/>
      <c r="B100" s="13"/>
      <c r="C100" s="13"/>
      <c r="D100" s="11"/>
      <c r="E100" s="13"/>
      <c r="F100" s="7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</row>
    <row r="101" spans="1:27">
      <c r="A101" s="13"/>
      <c r="B101" s="13"/>
      <c r="C101" s="13"/>
      <c r="D101" s="11"/>
      <c r="E101" s="13"/>
      <c r="F101" s="7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</row>
    <row r="102" spans="1:27">
      <c r="A102" s="13"/>
      <c r="B102" s="13"/>
      <c r="C102" s="13"/>
      <c r="D102" s="11"/>
      <c r="E102" s="13"/>
      <c r="F102" s="7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</row>
    <row r="103" spans="1:27">
      <c r="A103" s="13"/>
      <c r="B103" s="13"/>
      <c r="C103" s="13"/>
      <c r="D103" s="11"/>
      <c r="E103" s="13"/>
      <c r="F103" s="7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</row>
    <row r="104" spans="1:27">
      <c r="A104" s="13"/>
      <c r="B104" s="13"/>
      <c r="C104" s="13"/>
      <c r="D104" s="11"/>
      <c r="E104" s="13"/>
      <c r="F104" s="7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</row>
    <row r="105" spans="1:27">
      <c r="A105" s="13"/>
      <c r="B105" s="13"/>
      <c r="C105" s="13"/>
      <c r="D105" s="11"/>
      <c r="E105" s="13"/>
      <c r="F105" s="7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</row>
    <row r="106" spans="1:27">
      <c r="A106" s="13"/>
      <c r="B106" s="13"/>
      <c r="C106" s="13"/>
      <c r="D106" s="11"/>
      <c r="E106" s="13"/>
      <c r="F106" s="7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</row>
    <row r="107" spans="1:27">
      <c r="A107" s="13"/>
      <c r="B107" s="13"/>
      <c r="C107" s="13"/>
      <c r="D107" s="11"/>
      <c r="E107" s="13"/>
      <c r="F107" s="7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</row>
    <row r="108" spans="1:27">
      <c r="A108" s="13"/>
      <c r="B108" s="13"/>
      <c r="C108" s="13"/>
      <c r="D108" s="11"/>
      <c r="E108" s="13"/>
      <c r="F108" s="7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</row>
    <row r="109" spans="1:27">
      <c r="A109" s="13"/>
      <c r="B109" s="13"/>
      <c r="C109" s="13"/>
      <c r="D109" s="11"/>
      <c r="E109" s="13"/>
      <c r="F109" s="7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</row>
    <row r="110" spans="1:27">
      <c r="A110" s="13"/>
      <c r="B110" s="13"/>
      <c r="C110" s="13"/>
      <c r="D110" s="11"/>
      <c r="E110" s="13"/>
      <c r="F110" s="7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</row>
    <row r="111" spans="1:27">
      <c r="A111" s="13"/>
      <c r="B111" s="13"/>
      <c r="C111" s="13"/>
      <c r="D111" s="11"/>
      <c r="E111" s="13"/>
      <c r="F111" s="7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</row>
    <row r="112" spans="1:27">
      <c r="A112" s="13"/>
      <c r="B112" s="13"/>
      <c r="C112" s="13"/>
      <c r="D112" s="11"/>
      <c r="E112" s="13"/>
      <c r="F112" s="7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</row>
    <row r="113" spans="1:27">
      <c r="A113" s="13"/>
      <c r="B113" s="13"/>
      <c r="C113" s="13"/>
      <c r="D113" s="11"/>
      <c r="E113" s="13"/>
      <c r="F113" s="7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</row>
    <row r="114" spans="1:27">
      <c r="A114" s="13"/>
      <c r="B114" s="13"/>
      <c r="C114" s="13"/>
      <c r="D114" s="11"/>
      <c r="E114" s="13"/>
      <c r="F114" s="7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</row>
    <row r="115" spans="1:27">
      <c r="A115" s="13"/>
      <c r="B115" s="13"/>
      <c r="C115" s="13"/>
      <c r="D115" s="11"/>
      <c r="E115" s="13"/>
      <c r="F115" s="7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</row>
    <row r="116" spans="1:27">
      <c r="A116" s="13"/>
      <c r="B116" s="13"/>
      <c r="C116" s="13"/>
      <c r="D116" s="11"/>
      <c r="E116" s="13"/>
      <c r="F116" s="7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</row>
    <row r="117" spans="1:27">
      <c r="A117" s="13"/>
      <c r="B117" s="13"/>
      <c r="C117" s="13"/>
      <c r="D117" s="11"/>
      <c r="E117" s="13"/>
      <c r="F117" s="7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</row>
    <row r="118" spans="1:27">
      <c r="A118" s="13"/>
      <c r="B118" s="13"/>
      <c r="C118" s="13"/>
      <c r="D118" s="11"/>
      <c r="E118" s="13"/>
      <c r="F118" s="7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</row>
    <row r="119" spans="1:27">
      <c r="A119" s="13"/>
      <c r="B119" s="13"/>
      <c r="C119" s="13"/>
      <c r="D119" s="11"/>
      <c r="E119" s="13"/>
      <c r="F119" s="7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</row>
    <row r="120" spans="1:27">
      <c r="A120" s="13"/>
      <c r="B120" s="13"/>
      <c r="C120" s="13"/>
      <c r="D120" s="11"/>
      <c r="E120" s="13"/>
      <c r="F120" s="7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</row>
    <row r="121" spans="1:27">
      <c r="A121" s="13"/>
      <c r="B121" s="13"/>
      <c r="C121" s="13"/>
      <c r="D121" s="11"/>
      <c r="E121" s="13"/>
      <c r="F121" s="7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</row>
    <row r="122" spans="1:27">
      <c r="A122" s="13"/>
      <c r="B122" s="13"/>
      <c r="C122" s="13"/>
      <c r="D122" s="11"/>
      <c r="E122" s="13"/>
      <c r="F122" s="7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</row>
    <row r="123" spans="1:27">
      <c r="A123" s="13"/>
      <c r="B123" s="13"/>
      <c r="C123" s="13"/>
      <c r="D123" s="11"/>
      <c r="E123" s="13"/>
      <c r="F123" s="7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</row>
    <row r="124" spans="1:27">
      <c r="A124" s="13"/>
      <c r="B124" s="13"/>
      <c r="C124" s="13"/>
      <c r="D124" s="11"/>
      <c r="E124" s="13"/>
      <c r="F124" s="7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</row>
    <row r="125" spans="1:27">
      <c r="A125" s="13"/>
      <c r="B125" s="13"/>
      <c r="C125" s="13"/>
      <c r="D125" s="11"/>
      <c r="E125" s="13"/>
      <c r="F125" s="7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</row>
    <row r="126" spans="1:27">
      <c r="A126" s="13"/>
      <c r="B126" s="13"/>
      <c r="C126" s="13"/>
      <c r="D126" s="11"/>
      <c r="E126" s="13"/>
      <c r="F126" s="7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</row>
    <row r="127" spans="1:27">
      <c r="A127" s="13"/>
      <c r="B127" s="13"/>
      <c r="C127" s="13"/>
      <c r="D127" s="11"/>
      <c r="E127" s="13"/>
      <c r="F127" s="7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</row>
    <row r="128" spans="1:27">
      <c r="A128" s="13"/>
      <c r="B128" s="13"/>
      <c r="C128" s="13"/>
      <c r="D128" s="11"/>
      <c r="E128" s="13"/>
      <c r="F128" s="7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</row>
    <row r="129" spans="1:27">
      <c r="A129" s="13"/>
      <c r="B129" s="13"/>
      <c r="C129" s="13"/>
      <c r="D129" s="11"/>
      <c r="E129" s="13"/>
      <c r="F129" s="7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</row>
    <row r="130" spans="1:27">
      <c r="A130" s="13"/>
      <c r="B130" s="13"/>
      <c r="C130" s="13"/>
      <c r="D130" s="11"/>
      <c r="E130" s="13"/>
      <c r="F130" s="7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</row>
    <row r="131" spans="1:27">
      <c r="A131" s="13"/>
      <c r="B131" s="13"/>
      <c r="C131" s="13"/>
      <c r="D131" s="11"/>
      <c r="E131" s="13"/>
      <c r="F131" s="7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</row>
    <row r="132" spans="1:27">
      <c r="A132" s="13"/>
      <c r="B132" s="13"/>
      <c r="C132" s="13"/>
      <c r="D132" s="11"/>
      <c r="E132" s="13"/>
      <c r="F132" s="7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</row>
    <row r="133" spans="1:27">
      <c r="A133" s="13"/>
      <c r="B133" s="13"/>
      <c r="C133" s="13"/>
      <c r="D133" s="11"/>
      <c r="E133" s="13"/>
      <c r="F133" s="7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</row>
    <row r="134" spans="1:27">
      <c r="A134" s="13"/>
      <c r="B134" s="13"/>
      <c r="C134" s="13"/>
      <c r="D134" s="11"/>
      <c r="E134" s="13"/>
      <c r="F134" s="7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</row>
    <row r="135" spans="1:27">
      <c r="A135" s="13"/>
      <c r="B135" s="13"/>
      <c r="C135" s="13"/>
      <c r="D135" s="11"/>
      <c r="E135" s="13"/>
      <c r="F135" s="7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</row>
    <row r="136" spans="1:27">
      <c r="A136" s="13"/>
      <c r="B136" s="13"/>
      <c r="C136" s="13"/>
      <c r="D136" s="11"/>
      <c r="E136" s="13"/>
      <c r="F136" s="7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</row>
    <row r="137" spans="1:27">
      <c r="A137" s="13"/>
      <c r="B137" s="13"/>
      <c r="C137" s="13"/>
      <c r="D137" s="11"/>
      <c r="E137" s="13"/>
      <c r="F137" s="7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</row>
    <row r="138" spans="1:27">
      <c r="A138" s="13"/>
      <c r="B138" s="13"/>
      <c r="C138" s="13"/>
      <c r="D138" s="11"/>
      <c r="E138" s="13"/>
      <c r="F138" s="7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</row>
    <row r="139" spans="1:27">
      <c r="A139" s="13"/>
      <c r="B139" s="13"/>
      <c r="C139" s="13"/>
      <c r="D139" s="11"/>
      <c r="E139" s="13"/>
      <c r="F139" s="7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</row>
    <row r="140" spans="1:27">
      <c r="A140" s="13"/>
      <c r="B140" s="13"/>
      <c r="C140" s="13"/>
      <c r="D140" s="11"/>
      <c r="E140" s="13"/>
      <c r="F140" s="7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</row>
    <row r="141" spans="1:27">
      <c r="A141" s="13"/>
      <c r="B141" s="13"/>
      <c r="C141" s="13"/>
      <c r="D141" s="11"/>
      <c r="E141" s="13"/>
      <c r="F141" s="7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</row>
    <row r="142" spans="1:27">
      <c r="A142" s="13"/>
      <c r="B142" s="13"/>
      <c r="C142" s="13"/>
      <c r="D142" s="11"/>
      <c r="E142" s="13"/>
      <c r="F142" s="7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</row>
    <row r="143" spans="1:27">
      <c r="A143" s="13"/>
      <c r="B143" s="13"/>
      <c r="C143" s="13"/>
      <c r="D143" s="11"/>
      <c r="E143" s="13"/>
      <c r="F143" s="7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</row>
    <row r="144" spans="1:27">
      <c r="A144" s="13"/>
      <c r="B144" s="13"/>
      <c r="C144" s="13"/>
      <c r="D144" s="11"/>
      <c r="E144" s="13"/>
      <c r="F144" s="7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</row>
    <row r="145" spans="1:27">
      <c r="A145" s="13"/>
      <c r="B145" s="13"/>
      <c r="C145" s="13"/>
      <c r="D145" s="11"/>
      <c r="E145" s="13"/>
      <c r="F145" s="7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</row>
    <row r="146" spans="1:27">
      <c r="A146" s="13"/>
      <c r="B146" s="13"/>
      <c r="C146" s="13"/>
      <c r="D146" s="11"/>
      <c r="E146" s="13"/>
      <c r="F146" s="7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</row>
    <row r="147" spans="1:27">
      <c r="A147" s="13"/>
      <c r="B147" s="13"/>
      <c r="C147" s="13"/>
      <c r="D147" s="11"/>
      <c r="E147" s="13"/>
      <c r="F147" s="7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</row>
    <row r="148" spans="1:27">
      <c r="A148" s="13"/>
      <c r="B148" s="13"/>
      <c r="C148" s="13"/>
      <c r="D148" s="11"/>
      <c r="E148" s="13"/>
      <c r="F148" s="7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</row>
    <row r="149" spans="1:27">
      <c r="A149" s="13"/>
      <c r="B149" s="13"/>
      <c r="C149" s="13"/>
      <c r="D149" s="11"/>
      <c r="E149" s="13"/>
      <c r="F149" s="7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</row>
    <row r="150" spans="1:27">
      <c r="A150" s="13"/>
      <c r="B150" s="13"/>
      <c r="C150" s="13"/>
      <c r="D150" s="11"/>
      <c r="E150" s="13"/>
      <c r="F150" s="7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</row>
    <row r="151" spans="1:27">
      <c r="A151" s="13"/>
      <c r="B151" s="13"/>
      <c r="C151" s="13"/>
      <c r="D151" s="11"/>
      <c r="E151" s="13"/>
      <c r="F151" s="7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</row>
    <row r="152" spans="1:27">
      <c r="A152" s="13"/>
      <c r="B152" s="13"/>
      <c r="C152" s="13"/>
      <c r="D152" s="11"/>
      <c r="E152" s="13"/>
      <c r="F152" s="7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</row>
    <row r="153" spans="1:27">
      <c r="A153" s="13"/>
      <c r="B153" s="13"/>
      <c r="C153" s="13"/>
      <c r="D153" s="11"/>
      <c r="E153" s="13"/>
      <c r="F153" s="7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</row>
    <row r="154" spans="1:27">
      <c r="A154" s="13"/>
      <c r="B154" s="13"/>
      <c r="C154" s="13"/>
      <c r="D154" s="11"/>
      <c r="E154" s="13"/>
      <c r="F154" s="7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</row>
    <row r="155" spans="1:27">
      <c r="A155" s="13"/>
      <c r="B155" s="13"/>
      <c r="C155" s="13"/>
      <c r="D155" s="11"/>
      <c r="E155" s="13"/>
      <c r="F155" s="7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</row>
    <row r="156" spans="1:27">
      <c r="A156" s="13"/>
      <c r="B156" s="13"/>
      <c r="C156" s="13"/>
      <c r="D156" s="11"/>
      <c r="E156" s="13"/>
      <c r="F156" s="7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</row>
    <row r="157" spans="1:27">
      <c r="A157" s="13"/>
      <c r="B157" s="13"/>
      <c r="C157" s="13"/>
      <c r="D157" s="11"/>
      <c r="E157" s="13"/>
      <c r="F157" s="7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</row>
    <row r="158" spans="1:27">
      <c r="A158" s="13"/>
      <c r="B158" s="13"/>
      <c r="C158" s="13"/>
      <c r="D158" s="11"/>
      <c r="E158" s="13"/>
      <c r="F158" s="7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</row>
    <row r="159" spans="1:27">
      <c r="A159" s="13"/>
      <c r="B159" s="13"/>
      <c r="C159" s="13"/>
      <c r="D159" s="11"/>
      <c r="E159" s="13"/>
      <c r="F159" s="7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</row>
    <row r="160" spans="1:27">
      <c r="A160" s="13"/>
      <c r="B160" s="13"/>
      <c r="C160" s="13"/>
      <c r="D160" s="11"/>
      <c r="E160" s="13"/>
      <c r="F160" s="7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</row>
    <row r="161" spans="1:27">
      <c r="A161" s="13"/>
      <c r="B161" s="13"/>
      <c r="C161" s="13"/>
      <c r="D161" s="11"/>
      <c r="E161" s="13"/>
      <c r="F161" s="7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</row>
    <row r="162" spans="1:27">
      <c r="A162" s="13"/>
      <c r="B162" s="13"/>
      <c r="C162" s="13"/>
      <c r="D162" s="11"/>
      <c r="E162" s="13"/>
      <c r="F162" s="7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</row>
    <row r="163" spans="1:27">
      <c r="A163" s="13"/>
      <c r="B163" s="13"/>
      <c r="C163" s="13"/>
      <c r="D163" s="11"/>
      <c r="E163" s="13"/>
      <c r="F163" s="7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</row>
    <row r="164" spans="1:27">
      <c r="A164" s="13"/>
      <c r="B164" s="13"/>
      <c r="C164" s="13"/>
      <c r="D164" s="11"/>
      <c r="E164" s="13"/>
      <c r="F164" s="7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</row>
    <row r="165" spans="1:27">
      <c r="A165" s="13"/>
      <c r="B165" s="13"/>
      <c r="C165" s="13"/>
      <c r="D165" s="11"/>
      <c r="E165" s="13"/>
      <c r="F165" s="7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</row>
    <row r="166" spans="1:27">
      <c r="A166" s="13"/>
      <c r="B166" s="13"/>
      <c r="C166" s="13"/>
      <c r="D166" s="11"/>
      <c r="E166" s="13"/>
      <c r="F166" s="7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</row>
    <row r="167" spans="1:27">
      <c r="A167" s="13"/>
      <c r="B167" s="13"/>
      <c r="C167" s="13"/>
      <c r="D167" s="11"/>
      <c r="E167" s="13"/>
      <c r="F167" s="7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</row>
    <row r="168" spans="1:27">
      <c r="A168" s="13"/>
      <c r="B168" s="13"/>
      <c r="C168" s="13"/>
      <c r="D168" s="11"/>
      <c r="E168" s="13"/>
      <c r="F168" s="7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</row>
    <row r="169" spans="1:27">
      <c r="A169" s="13"/>
      <c r="B169" s="13"/>
      <c r="C169" s="13"/>
      <c r="D169" s="11"/>
      <c r="E169" s="13"/>
      <c r="F169" s="7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</row>
    <row r="170" spans="1:27">
      <c r="A170" s="13"/>
      <c r="B170" s="13"/>
      <c r="C170" s="13"/>
      <c r="D170" s="11"/>
      <c r="E170" s="13"/>
      <c r="F170" s="7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</row>
    <row r="171" spans="1:27">
      <c r="A171" s="13"/>
      <c r="B171" s="13"/>
      <c r="C171" s="13"/>
      <c r="D171" s="11"/>
      <c r="E171" s="13"/>
      <c r="F171" s="7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</row>
    <row r="172" spans="1:27">
      <c r="A172" s="13"/>
      <c r="B172" s="13"/>
      <c r="C172" s="13"/>
      <c r="D172" s="11"/>
      <c r="E172" s="13"/>
      <c r="F172" s="7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</row>
    <row r="173" spans="1:27">
      <c r="A173" s="13"/>
      <c r="B173" s="13"/>
      <c r="C173" s="13"/>
      <c r="D173" s="11"/>
      <c r="E173" s="13"/>
      <c r="F173" s="7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</row>
    <row r="174" spans="1:27">
      <c r="A174" s="13"/>
      <c r="B174" s="13"/>
      <c r="C174" s="13"/>
      <c r="D174" s="11"/>
      <c r="E174" s="13"/>
      <c r="F174" s="7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</row>
    <row r="175" spans="1:27">
      <c r="A175" s="13"/>
      <c r="B175" s="13"/>
      <c r="C175" s="13"/>
      <c r="D175" s="11"/>
      <c r="E175" s="13"/>
      <c r="F175" s="7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</row>
    <row r="176" spans="1:27">
      <c r="A176" s="13"/>
      <c r="B176" s="13"/>
      <c r="C176" s="13"/>
      <c r="D176" s="11"/>
      <c r="E176" s="13"/>
      <c r="F176" s="7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</row>
    <row r="177" spans="1:27">
      <c r="A177" s="13"/>
      <c r="B177" s="13"/>
      <c r="C177" s="13"/>
      <c r="D177" s="11"/>
      <c r="E177" s="13"/>
      <c r="F177" s="7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</row>
    <row r="178" spans="1:27">
      <c r="A178" s="13"/>
      <c r="B178" s="13"/>
      <c r="C178" s="13"/>
      <c r="D178" s="11"/>
      <c r="E178" s="13"/>
      <c r="F178" s="7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</row>
    <row r="179" spans="1:27">
      <c r="A179" s="13"/>
      <c r="B179" s="13"/>
      <c r="C179" s="13"/>
      <c r="D179" s="11"/>
      <c r="E179" s="13"/>
      <c r="F179" s="7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</row>
    <row r="180" spans="1:27">
      <c r="A180" s="13"/>
      <c r="B180" s="13"/>
      <c r="C180" s="13"/>
      <c r="D180" s="11"/>
      <c r="E180" s="13"/>
      <c r="F180" s="7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</row>
    <row r="181" spans="1:27">
      <c r="A181" s="13"/>
      <c r="B181" s="13"/>
      <c r="C181" s="13"/>
      <c r="D181" s="11"/>
      <c r="E181" s="13"/>
      <c r="F181" s="7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</row>
    <row r="182" spans="1:27">
      <c r="A182" s="13"/>
      <c r="B182" s="13"/>
      <c r="C182" s="13"/>
      <c r="D182" s="11"/>
      <c r="E182" s="13"/>
      <c r="F182" s="7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</row>
    <row r="183" spans="1:27">
      <c r="A183" s="13"/>
      <c r="B183" s="13"/>
      <c r="C183" s="13"/>
      <c r="D183" s="11"/>
      <c r="E183" s="13"/>
      <c r="F183" s="7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</row>
    <row r="184" spans="1:27">
      <c r="A184" s="13"/>
      <c r="B184" s="13"/>
      <c r="C184" s="13"/>
      <c r="D184" s="11"/>
      <c r="E184" s="13"/>
      <c r="F184" s="7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</row>
    <row r="185" spans="1:27">
      <c r="A185" s="13"/>
      <c r="B185" s="13"/>
      <c r="C185" s="13"/>
      <c r="D185" s="11"/>
      <c r="E185" s="13"/>
      <c r="F185" s="7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</row>
    <row r="186" spans="1:27">
      <c r="A186" s="13"/>
      <c r="B186" s="13"/>
      <c r="C186" s="13"/>
      <c r="D186" s="11"/>
      <c r="E186" s="13"/>
      <c r="F186" s="7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</row>
    <row r="187" spans="1:27">
      <c r="A187" s="13"/>
      <c r="B187" s="13"/>
      <c r="C187" s="13"/>
      <c r="D187" s="11"/>
      <c r="E187" s="13"/>
      <c r="F187" s="7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</row>
    <row r="188" spans="1:27">
      <c r="A188" s="13"/>
      <c r="B188" s="13"/>
      <c r="C188" s="13"/>
      <c r="D188" s="11"/>
      <c r="E188" s="13"/>
      <c r="F188" s="7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</row>
    <row r="189" spans="1:27">
      <c r="A189" s="13"/>
      <c r="B189" s="13"/>
      <c r="C189" s="13"/>
      <c r="D189" s="11"/>
      <c r="E189" s="13"/>
      <c r="F189" s="7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</row>
    <row r="190" spans="1:27">
      <c r="A190" s="13"/>
      <c r="B190" s="13"/>
      <c r="C190" s="13"/>
      <c r="D190" s="11"/>
      <c r="E190" s="13"/>
      <c r="F190" s="7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</row>
    <row r="191" spans="1:27">
      <c r="A191" s="13"/>
      <c r="B191" s="13"/>
      <c r="C191" s="13"/>
      <c r="D191" s="11"/>
      <c r="E191" s="13"/>
      <c r="F191" s="7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</row>
    <row r="192" spans="1:27">
      <c r="A192" s="13"/>
      <c r="B192" s="13"/>
      <c r="C192" s="13"/>
      <c r="D192" s="11"/>
      <c r="E192" s="13"/>
      <c r="F192" s="7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</row>
    <row r="193" spans="1:27">
      <c r="A193" s="13"/>
      <c r="B193" s="13"/>
      <c r="C193" s="13"/>
      <c r="D193" s="11"/>
      <c r="E193" s="13"/>
      <c r="F193" s="7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</row>
    <row r="194" spans="1:27">
      <c r="A194" s="13"/>
      <c r="B194" s="13"/>
      <c r="C194" s="13"/>
      <c r="D194" s="11"/>
      <c r="E194" s="13"/>
      <c r="F194" s="7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</row>
    <row r="195" spans="1:27">
      <c r="A195" s="13"/>
      <c r="B195" s="13"/>
      <c r="C195" s="13"/>
      <c r="D195" s="11"/>
      <c r="E195" s="13"/>
      <c r="F195" s="7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</row>
    <row r="196" spans="1:27">
      <c r="A196" s="13"/>
      <c r="B196" s="13"/>
      <c r="C196" s="13"/>
      <c r="D196" s="11"/>
      <c r="E196" s="13"/>
      <c r="F196" s="7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</row>
    <row r="197" spans="1:27">
      <c r="A197" s="13"/>
      <c r="B197" s="13"/>
      <c r="C197" s="13"/>
      <c r="D197" s="11"/>
      <c r="E197" s="13"/>
      <c r="F197" s="7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</row>
    <row r="198" spans="1:27">
      <c r="A198" s="13"/>
      <c r="B198" s="13"/>
      <c r="C198" s="13"/>
      <c r="D198" s="11"/>
      <c r="E198" s="13"/>
      <c r="F198" s="7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</row>
    <row r="199" spans="1:27">
      <c r="A199" s="13"/>
      <c r="B199" s="13"/>
      <c r="C199" s="13"/>
      <c r="D199" s="11"/>
      <c r="E199" s="13"/>
      <c r="F199" s="7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</row>
    <row r="200" spans="1:27">
      <c r="A200" s="13"/>
      <c r="B200" s="13"/>
      <c r="C200" s="13"/>
      <c r="D200" s="11"/>
      <c r="E200" s="13"/>
      <c r="F200" s="7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</row>
    <row r="201" spans="1:27">
      <c r="A201" s="13"/>
      <c r="B201" s="13"/>
      <c r="C201" s="13"/>
      <c r="D201" s="11"/>
      <c r="E201" s="13"/>
      <c r="F201" s="7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</row>
    <row r="202" spans="1:27">
      <c r="A202" s="13"/>
      <c r="B202" s="13"/>
      <c r="C202" s="13"/>
      <c r="D202" s="11"/>
      <c r="E202" s="13"/>
      <c r="F202" s="7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</row>
    <row r="203" spans="1:27">
      <c r="A203" s="13"/>
      <c r="B203" s="13"/>
      <c r="C203" s="13"/>
      <c r="D203" s="11"/>
      <c r="E203" s="13"/>
      <c r="F203" s="7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</row>
    <row r="204" spans="1:27">
      <c r="A204" s="13"/>
      <c r="B204" s="13"/>
      <c r="C204" s="13"/>
      <c r="D204" s="11"/>
      <c r="E204" s="13"/>
      <c r="F204" s="7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</row>
    <row r="205" spans="1:27">
      <c r="A205" s="13"/>
      <c r="B205" s="13"/>
      <c r="C205" s="13"/>
      <c r="D205" s="11"/>
      <c r="E205" s="13"/>
      <c r="F205" s="7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</row>
    <row r="206" spans="1:27">
      <c r="A206" s="13"/>
      <c r="B206" s="13"/>
      <c r="C206" s="13"/>
      <c r="D206" s="11"/>
      <c r="E206" s="13"/>
      <c r="F206" s="7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</row>
    <row r="207" spans="1:27">
      <c r="A207" s="13"/>
      <c r="B207" s="13"/>
      <c r="C207" s="13"/>
      <c r="D207" s="11"/>
      <c r="E207" s="13"/>
      <c r="F207" s="7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</row>
    <row r="208" spans="1:27">
      <c r="A208" s="13"/>
      <c r="B208" s="13"/>
      <c r="C208" s="13"/>
      <c r="D208" s="11"/>
      <c r="E208" s="13"/>
      <c r="F208" s="7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</row>
    <row r="209" spans="1:27">
      <c r="A209" s="13"/>
      <c r="B209" s="13"/>
      <c r="C209" s="13"/>
      <c r="D209" s="11"/>
      <c r="E209" s="13"/>
      <c r="F209" s="7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</row>
    <row r="210" spans="1:27">
      <c r="A210" s="13"/>
      <c r="B210" s="13"/>
      <c r="C210" s="13"/>
      <c r="D210" s="11"/>
      <c r="E210" s="13"/>
      <c r="F210" s="7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</row>
    <row r="211" spans="1:27">
      <c r="A211" s="13"/>
      <c r="B211" s="13"/>
      <c r="C211" s="13"/>
      <c r="D211" s="11"/>
      <c r="E211" s="13"/>
      <c r="F211" s="7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</row>
    <row r="212" spans="1:27">
      <c r="A212" s="13"/>
      <c r="B212" s="13"/>
      <c r="C212" s="13"/>
      <c r="D212" s="11"/>
      <c r="E212" s="13"/>
      <c r="F212" s="7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</row>
    <row r="213" spans="1:27">
      <c r="A213" s="13"/>
      <c r="B213" s="13"/>
      <c r="C213" s="13"/>
      <c r="D213" s="11"/>
      <c r="E213" s="13"/>
      <c r="F213" s="7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</row>
    <row r="214" spans="1:27">
      <c r="A214" s="13"/>
      <c r="B214" s="13"/>
      <c r="C214" s="13"/>
      <c r="D214" s="11"/>
      <c r="E214" s="13"/>
      <c r="F214" s="7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</row>
    <row r="215" spans="1:27">
      <c r="A215" s="13"/>
      <c r="B215" s="13"/>
      <c r="C215" s="13"/>
      <c r="D215" s="11"/>
      <c r="E215" s="13"/>
      <c r="F215" s="7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</row>
    <row r="216" spans="1:27">
      <c r="A216" s="13"/>
      <c r="B216" s="13"/>
      <c r="C216" s="13"/>
      <c r="D216" s="11"/>
      <c r="E216" s="13"/>
      <c r="F216" s="7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</row>
    <row r="217" spans="1:27">
      <c r="A217" s="13"/>
      <c r="B217" s="13"/>
      <c r="C217" s="13"/>
      <c r="D217" s="11"/>
      <c r="E217" s="13"/>
      <c r="F217" s="7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</row>
    <row r="218" spans="1:27">
      <c r="A218" s="13"/>
      <c r="B218" s="13"/>
      <c r="C218" s="13"/>
      <c r="D218" s="11"/>
      <c r="E218" s="13"/>
      <c r="F218" s="7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</row>
    <row r="219" spans="1:27">
      <c r="A219" s="13"/>
      <c r="B219" s="13"/>
      <c r="C219" s="13"/>
      <c r="D219" s="11"/>
      <c r="E219" s="13"/>
      <c r="F219" s="7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</row>
    <row r="220" spans="1:27">
      <c r="A220" s="13"/>
      <c r="B220" s="13"/>
      <c r="C220" s="13"/>
      <c r="D220" s="11"/>
      <c r="E220" s="13"/>
      <c r="F220" s="7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</row>
    <row r="221" spans="1:27">
      <c r="A221" s="13"/>
      <c r="B221" s="13"/>
      <c r="C221" s="13"/>
      <c r="D221" s="11"/>
      <c r="E221" s="13"/>
      <c r="F221" s="7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</row>
    <row r="222" spans="1:27">
      <c r="A222" s="13"/>
      <c r="B222" s="13"/>
      <c r="C222" s="13"/>
      <c r="D222" s="11"/>
      <c r="E222" s="13"/>
      <c r="F222" s="7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</row>
    <row r="223" spans="1:27">
      <c r="A223" s="13"/>
      <c r="B223" s="13"/>
      <c r="C223" s="13"/>
      <c r="D223" s="11"/>
      <c r="E223" s="13"/>
      <c r="F223" s="7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</row>
    <row r="224" spans="1:27">
      <c r="A224" s="13"/>
      <c r="B224" s="13"/>
      <c r="C224" s="13"/>
      <c r="D224" s="11"/>
      <c r="E224" s="13"/>
      <c r="F224" s="7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</row>
    <row r="225" spans="1:27">
      <c r="A225" s="13"/>
      <c r="B225" s="13"/>
      <c r="C225" s="13"/>
      <c r="D225" s="11"/>
      <c r="E225" s="13"/>
      <c r="F225" s="7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</row>
    <row r="226" spans="1:27">
      <c r="A226" s="13"/>
      <c r="B226" s="13"/>
      <c r="C226" s="13"/>
      <c r="D226" s="11"/>
      <c r="E226" s="13"/>
      <c r="F226" s="7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</row>
    <row r="227" spans="1:27">
      <c r="A227" s="13"/>
      <c r="B227" s="13"/>
      <c r="C227" s="13"/>
      <c r="D227" s="11"/>
      <c r="E227" s="13"/>
      <c r="F227" s="7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</row>
    <row r="228" spans="1:27">
      <c r="A228" s="13"/>
      <c r="B228" s="13"/>
      <c r="C228" s="13"/>
      <c r="D228" s="11"/>
      <c r="E228" s="13"/>
      <c r="F228" s="7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</row>
    <row r="229" spans="1:27">
      <c r="A229" s="13"/>
      <c r="B229" s="13"/>
      <c r="C229" s="13"/>
      <c r="D229" s="11"/>
      <c r="E229" s="13"/>
      <c r="F229" s="7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</row>
    <row r="230" spans="1:27">
      <c r="A230" s="13"/>
      <c r="B230" s="13"/>
      <c r="C230" s="13"/>
      <c r="D230" s="11"/>
      <c r="E230" s="13"/>
      <c r="F230" s="7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</row>
    <row r="231" spans="1:27">
      <c r="A231" s="13"/>
      <c r="B231" s="13"/>
      <c r="C231" s="13"/>
      <c r="D231" s="11"/>
      <c r="E231" s="13"/>
      <c r="F231" s="7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</row>
    <row r="232" spans="1:27">
      <c r="A232" s="13"/>
      <c r="B232" s="13"/>
      <c r="C232" s="13"/>
      <c r="D232" s="11"/>
      <c r="E232" s="13"/>
      <c r="F232" s="7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</row>
    <row r="233" spans="1:27">
      <c r="A233" s="13"/>
      <c r="B233" s="13"/>
      <c r="C233" s="13"/>
      <c r="D233" s="11"/>
      <c r="E233" s="13"/>
      <c r="F233" s="7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</row>
    <row r="234" spans="1:27">
      <c r="A234" s="13"/>
      <c r="B234" s="13"/>
      <c r="C234" s="13"/>
      <c r="D234" s="11"/>
      <c r="E234" s="13"/>
      <c r="F234" s="7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</row>
    <row r="235" spans="1:27">
      <c r="A235" s="13"/>
      <c r="B235" s="13"/>
      <c r="C235" s="13"/>
      <c r="D235" s="11"/>
      <c r="E235" s="13"/>
      <c r="F235" s="7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</row>
    <row r="236" spans="1:27">
      <c r="A236" s="13"/>
      <c r="B236" s="13"/>
      <c r="C236" s="13"/>
      <c r="D236" s="11"/>
      <c r="E236" s="13"/>
      <c r="F236" s="7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</row>
    <row r="237" spans="1:27">
      <c r="A237" s="13"/>
      <c r="B237" s="13"/>
      <c r="C237" s="13"/>
      <c r="D237" s="11"/>
      <c r="E237" s="13"/>
      <c r="F237" s="7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</row>
    <row r="238" spans="1:27">
      <c r="A238" s="13"/>
      <c r="B238" s="13"/>
      <c r="C238" s="13"/>
      <c r="D238" s="11"/>
      <c r="E238" s="13"/>
      <c r="F238" s="7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</row>
    <row r="239" spans="1:27">
      <c r="A239" s="13"/>
      <c r="B239" s="13"/>
      <c r="C239" s="13"/>
      <c r="D239" s="11"/>
      <c r="E239" s="13"/>
      <c r="F239" s="7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</row>
    <row r="240" spans="1:27">
      <c r="A240" s="13"/>
      <c r="B240" s="13"/>
      <c r="C240" s="13"/>
      <c r="D240" s="11"/>
      <c r="E240" s="13"/>
      <c r="F240" s="7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</row>
    <row r="241" spans="1:27">
      <c r="A241" s="13"/>
      <c r="B241" s="13"/>
      <c r="C241" s="13"/>
      <c r="D241" s="11"/>
      <c r="E241" s="13"/>
      <c r="F241" s="7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</row>
    <row r="242" spans="1:27">
      <c r="A242" s="13"/>
      <c r="B242" s="13"/>
      <c r="C242" s="13"/>
      <c r="D242" s="11"/>
      <c r="E242" s="13"/>
      <c r="F242" s="7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</row>
    <row r="243" spans="1:27">
      <c r="A243" s="13"/>
      <c r="B243" s="13"/>
      <c r="C243" s="13"/>
      <c r="D243" s="11"/>
      <c r="E243" s="13"/>
      <c r="F243" s="7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</row>
    <row r="244" spans="1:27">
      <c r="A244" s="13"/>
      <c r="B244" s="13"/>
      <c r="C244" s="13"/>
      <c r="D244" s="11"/>
      <c r="E244" s="13"/>
      <c r="F244" s="7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</row>
    <row r="245" spans="1:27">
      <c r="A245" s="13"/>
      <c r="B245" s="13"/>
      <c r="C245" s="13"/>
      <c r="D245" s="11"/>
      <c r="E245" s="13"/>
      <c r="F245" s="7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</row>
    <row r="246" spans="1:27">
      <c r="A246" s="13"/>
      <c r="B246" s="13"/>
      <c r="C246" s="13"/>
      <c r="D246" s="11"/>
      <c r="E246" s="13"/>
      <c r="F246" s="7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</row>
    <row r="247" spans="1:27">
      <c r="A247" s="13"/>
      <c r="B247" s="13"/>
      <c r="C247" s="13"/>
      <c r="D247" s="11"/>
      <c r="E247" s="13"/>
      <c r="F247" s="7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</row>
    <row r="248" spans="1:27">
      <c r="A248" s="13"/>
      <c r="B248" s="13"/>
      <c r="C248" s="13"/>
      <c r="D248" s="11"/>
      <c r="E248" s="13"/>
      <c r="F248" s="7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</row>
    <row r="249" spans="1:27">
      <c r="A249" s="13"/>
      <c r="B249" s="13"/>
      <c r="C249" s="13"/>
      <c r="D249" s="11"/>
      <c r="E249" s="13"/>
      <c r="F249" s="7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</row>
    <row r="250" spans="1:27">
      <c r="A250" s="13"/>
      <c r="B250" s="13"/>
      <c r="C250" s="13"/>
      <c r="D250" s="11"/>
      <c r="E250" s="13"/>
      <c r="F250" s="7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</row>
    <row r="251" spans="1:27">
      <c r="A251" s="13"/>
      <c r="B251" s="13"/>
      <c r="C251" s="13"/>
      <c r="D251" s="11"/>
      <c r="E251" s="13"/>
      <c r="F251" s="7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</row>
    <row r="252" spans="1:27">
      <c r="A252" s="13"/>
      <c r="B252" s="13"/>
      <c r="C252" s="13"/>
      <c r="D252" s="11"/>
      <c r="E252" s="13"/>
      <c r="F252" s="7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</row>
    <row r="253" spans="1:27">
      <c r="A253" s="13"/>
      <c r="B253" s="13"/>
      <c r="C253" s="13"/>
      <c r="D253" s="11"/>
      <c r="E253" s="13"/>
      <c r="F253" s="7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</row>
    <row r="254" spans="1:27">
      <c r="A254" s="13"/>
      <c r="B254" s="13"/>
      <c r="C254" s="13"/>
      <c r="D254" s="11"/>
      <c r="E254" s="13"/>
      <c r="F254" s="7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</row>
    <row r="255" spans="1:27">
      <c r="A255" s="13"/>
      <c r="B255" s="13"/>
      <c r="C255" s="13"/>
      <c r="D255" s="11"/>
      <c r="E255" s="13"/>
      <c r="F255" s="7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</row>
    <row r="256" spans="1:27">
      <c r="A256" s="13"/>
      <c r="B256" s="13"/>
      <c r="C256" s="13"/>
      <c r="D256" s="11"/>
      <c r="E256" s="13"/>
      <c r="F256" s="7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</row>
    <row r="257" spans="1:27">
      <c r="A257" s="13"/>
      <c r="B257" s="13"/>
      <c r="C257" s="13"/>
      <c r="D257" s="11"/>
      <c r="E257" s="13"/>
      <c r="F257" s="7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</row>
    <row r="258" spans="1:27">
      <c r="A258" s="13"/>
      <c r="B258" s="13"/>
      <c r="C258" s="13"/>
      <c r="D258" s="11"/>
      <c r="E258" s="13"/>
      <c r="F258" s="7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</row>
    <row r="259" spans="1:27">
      <c r="A259" s="13"/>
      <c r="B259" s="13"/>
      <c r="C259" s="13"/>
      <c r="D259" s="11"/>
      <c r="E259" s="13"/>
      <c r="F259" s="7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</row>
    <row r="260" spans="1:27">
      <c r="A260" s="13"/>
      <c r="B260" s="13"/>
      <c r="C260" s="13"/>
      <c r="D260" s="11"/>
      <c r="E260" s="13"/>
      <c r="F260" s="7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</row>
    <row r="261" spans="1:27">
      <c r="A261" s="13"/>
      <c r="B261" s="13"/>
      <c r="C261" s="13"/>
      <c r="D261" s="11"/>
      <c r="E261" s="13"/>
      <c r="F261" s="7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</row>
    <row r="262" spans="1:27">
      <c r="A262" s="13"/>
      <c r="B262" s="13"/>
      <c r="C262" s="13"/>
      <c r="D262" s="11"/>
      <c r="E262" s="13"/>
      <c r="F262" s="7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</row>
    <row r="263" spans="1:27">
      <c r="A263" s="13"/>
      <c r="B263" s="13"/>
      <c r="C263" s="13"/>
      <c r="D263" s="11"/>
      <c r="E263" s="13"/>
      <c r="F263" s="7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</row>
    <row r="264" spans="1:27">
      <c r="A264" s="13"/>
      <c r="B264" s="13"/>
      <c r="C264" s="13"/>
      <c r="D264" s="11"/>
      <c r="E264" s="13"/>
      <c r="F264" s="7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</row>
    <row r="265" spans="1:27">
      <c r="A265" s="13"/>
      <c r="B265" s="13"/>
      <c r="C265" s="13"/>
      <c r="D265" s="11"/>
      <c r="E265" s="13"/>
      <c r="F265" s="7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</row>
    <row r="266" spans="1:27">
      <c r="A266" s="13"/>
      <c r="B266" s="13"/>
      <c r="C266" s="13"/>
      <c r="D266" s="11"/>
      <c r="E266" s="13"/>
      <c r="F266" s="7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</row>
    <row r="267" spans="1:27">
      <c r="A267" s="13"/>
      <c r="B267" s="13"/>
      <c r="C267" s="13"/>
      <c r="D267" s="11"/>
      <c r="E267" s="13"/>
      <c r="F267" s="7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</row>
    <row r="268" spans="1:27">
      <c r="A268" s="13"/>
      <c r="B268" s="13"/>
      <c r="C268" s="13"/>
      <c r="D268" s="11"/>
      <c r="E268" s="13"/>
      <c r="F268" s="7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</row>
    <row r="269" spans="1:27">
      <c r="A269" s="13"/>
      <c r="B269" s="13"/>
      <c r="C269" s="13"/>
      <c r="D269" s="11"/>
      <c r="E269" s="13"/>
      <c r="F269" s="7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</row>
    <row r="270" spans="1:27">
      <c r="A270" s="13"/>
      <c r="B270" s="13"/>
      <c r="C270" s="13"/>
      <c r="D270" s="11"/>
      <c r="E270" s="13"/>
      <c r="F270" s="7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</row>
    <row r="271" spans="1:27">
      <c r="A271" s="13"/>
      <c r="B271" s="13"/>
      <c r="C271" s="13"/>
      <c r="D271" s="11"/>
      <c r="E271" s="13"/>
      <c r="F271" s="7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</row>
    <row r="272" spans="1:27">
      <c r="A272" s="13"/>
      <c r="B272" s="13"/>
      <c r="C272" s="13"/>
      <c r="D272" s="11"/>
      <c r="E272" s="13"/>
      <c r="F272" s="7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</row>
    <row r="273" spans="1:27">
      <c r="A273" s="13"/>
      <c r="B273" s="13"/>
      <c r="C273" s="13"/>
      <c r="D273" s="11"/>
      <c r="E273" s="13"/>
      <c r="F273" s="7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</row>
    <row r="274" spans="1:27">
      <c r="A274" s="13"/>
      <c r="B274" s="13"/>
      <c r="C274" s="13"/>
      <c r="D274" s="11"/>
      <c r="E274" s="13"/>
      <c r="F274" s="7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</row>
    <row r="275" spans="1:27">
      <c r="A275" s="13"/>
      <c r="B275" s="13"/>
      <c r="C275" s="13"/>
      <c r="D275" s="11"/>
      <c r="E275" s="13"/>
      <c r="F275" s="7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</row>
    <row r="276" spans="1:27">
      <c r="A276" s="13"/>
      <c r="B276" s="13"/>
      <c r="C276" s="13"/>
      <c r="D276" s="11"/>
      <c r="E276" s="13"/>
      <c r="F276" s="7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</row>
    <row r="277" spans="1:27">
      <c r="A277" s="13"/>
      <c r="B277" s="13"/>
      <c r="C277" s="13"/>
      <c r="D277" s="11"/>
      <c r="E277" s="13"/>
      <c r="F277" s="7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</row>
    <row r="278" spans="1:27">
      <c r="A278" s="13"/>
      <c r="B278" s="13"/>
      <c r="C278" s="13"/>
      <c r="D278" s="11"/>
      <c r="E278" s="13"/>
      <c r="F278" s="7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</row>
    <row r="279" spans="1:27">
      <c r="A279" s="13"/>
      <c r="B279" s="13"/>
      <c r="C279" s="13"/>
      <c r="D279" s="11"/>
      <c r="E279" s="13"/>
      <c r="F279" s="7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</row>
    <row r="280" spans="1:27">
      <c r="A280" s="13"/>
      <c r="B280" s="13"/>
      <c r="C280" s="13"/>
      <c r="D280" s="11"/>
      <c r="E280" s="13"/>
      <c r="F280" s="7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</row>
    <row r="281" spans="1:27">
      <c r="A281" s="13"/>
      <c r="B281" s="13"/>
      <c r="C281" s="13"/>
      <c r="D281" s="11"/>
      <c r="E281" s="13"/>
      <c r="F281" s="7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</row>
    <row r="282" spans="1:27">
      <c r="A282" s="13"/>
      <c r="B282" s="13"/>
      <c r="C282" s="13"/>
      <c r="D282" s="11"/>
      <c r="E282" s="13"/>
      <c r="F282" s="7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</row>
    <row r="283" spans="1:27">
      <c r="A283" s="13"/>
      <c r="B283" s="13"/>
      <c r="C283" s="13"/>
      <c r="D283" s="11"/>
      <c r="E283" s="13"/>
      <c r="F283" s="7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</row>
    <row r="284" spans="1:27">
      <c r="A284" s="13"/>
      <c r="B284" s="13"/>
      <c r="C284" s="13"/>
      <c r="D284" s="11"/>
      <c r="E284" s="13"/>
      <c r="F284" s="7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</row>
    <row r="285" spans="1:27">
      <c r="A285" s="13"/>
      <c r="B285" s="13"/>
      <c r="C285" s="13"/>
      <c r="D285" s="11"/>
      <c r="E285" s="13"/>
      <c r="F285" s="7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</row>
    <row r="286" spans="1:27">
      <c r="A286" s="13"/>
      <c r="B286" s="13"/>
      <c r="C286" s="13"/>
      <c r="D286" s="11"/>
      <c r="E286" s="13"/>
      <c r="F286" s="7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</row>
    <row r="287" spans="1:27">
      <c r="A287" s="13"/>
      <c r="B287" s="13"/>
      <c r="C287" s="13"/>
      <c r="D287" s="11"/>
      <c r="E287" s="13"/>
      <c r="F287" s="7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</row>
    <row r="288" spans="1:27">
      <c r="A288" s="13"/>
      <c r="B288" s="13"/>
      <c r="C288" s="13"/>
      <c r="D288" s="11"/>
      <c r="E288" s="13"/>
      <c r="F288" s="7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</row>
    <row r="289" spans="1:27">
      <c r="A289" s="13"/>
      <c r="B289" s="13"/>
      <c r="C289" s="13"/>
      <c r="D289" s="11"/>
      <c r="E289" s="13"/>
      <c r="F289" s="7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</row>
    <row r="290" spans="1:27">
      <c r="A290" s="13"/>
      <c r="B290" s="13"/>
      <c r="C290" s="13"/>
      <c r="D290" s="11"/>
      <c r="E290" s="13"/>
      <c r="F290" s="7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</row>
    <row r="291" spans="1:27">
      <c r="A291" s="13"/>
      <c r="B291" s="13"/>
      <c r="C291" s="13"/>
      <c r="D291" s="11"/>
      <c r="E291" s="13"/>
      <c r="F291" s="7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</row>
    <row r="292" spans="1:27">
      <c r="A292" s="13"/>
      <c r="B292" s="13"/>
      <c r="C292" s="13"/>
      <c r="D292" s="11"/>
      <c r="E292" s="13"/>
      <c r="F292" s="7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</row>
    <row r="293" spans="1:27">
      <c r="A293" s="13"/>
      <c r="B293" s="13"/>
      <c r="C293" s="13"/>
      <c r="D293" s="11"/>
      <c r="E293" s="13"/>
      <c r="F293" s="7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</row>
    <row r="294" spans="1:27">
      <c r="C294" s="18"/>
      <c r="D294" s="20"/>
      <c r="F294" s="19"/>
    </row>
    <row r="295" spans="1:27">
      <c r="C295" s="18"/>
      <c r="D295" s="20"/>
      <c r="F295" s="19"/>
    </row>
    <row r="296" spans="1:27">
      <c r="C296" s="18"/>
      <c r="D296" s="20"/>
      <c r="F296" s="19"/>
    </row>
    <row r="297" spans="1:27">
      <c r="C297" s="18"/>
      <c r="D297" s="20"/>
      <c r="F297" s="19"/>
    </row>
    <row r="298" spans="1:27">
      <c r="C298" s="18"/>
      <c r="D298" s="20"/>
      <c r="F298" s="19"/>
    </row>
    <row r="299" spans="1:27">
      <c r="C299" s="18"/>
      <c r="D299" s="20"/>
      <c r="F299" s="19"/>
    </row>
    <row r="300" spans="1:27">
      <c r="C300" s="18"/>
      <c r="D300" s="20"/>
      <c r="F300" s="19"/>
    </row>
    <row r="301" spans="1:27">
      <c r="C301" s="18"/>
      <c r="D301" s="20"/>
      <c r="F301" s="19"/>
    </row>
    <row r="302" spans="1:27">
      <c r="C302" s="18"/>
      <c r="D302" s="20"/>
      <c r="F302" s="19"/>
    </row>
    <row r="303" spans="1:27">
      <c r="C303" s="18"/>
      <c r="D303" s="20"/>
      <c r="F303" s="19"/>
    </row>
    <row r="304" spans="1:27">
      <c r="C304" s="18"/>
      <c r="D304" s="20"/>
      <c r="F304" s="19"/>
    </row>
    <row r="305" spans="3:6">
      <c r="C305" s="18"/>
      <c r="D305" s="20"/>
      <c r="F305" s="19"/>
    </row>
    <row r="306" spans="3:6">
      <c r="C306" s="18"/>
      <c r="D306" s="20"/>
      <c r="F306" s="19"/>
    </row>
    <row r="307" spans="3:6">
      <c r="C307" s="18"/>
      <c r="D307" s="20"/>
      <c r="F307" s="19"/>
    </row>
    <row r="308" spans="3:6">
      <c r="C308" s="18"/>
      <c r="D308" s="20"/>
      <c r="F308" s="19"/>
    </row>
    <row r="309" spans="3:6">
      <c r="C309" s="18"/>
      <c r="D309" s="20"/>
      <c r="F309" s="19"/>
    </row>
    <row r="310" spans="3:6">
      <c r="C310" s="18"/>
      <c r="D310" s="20"/>
      <c r="F310" s="19"/>
    </row>
    <row r="311" spans="3:6">
      <c r="C311" s="18"/>
      <c r="D311" s="20"/>
      <c r="F311" s="19"/>
    </row>
    <row r="312" spans="3:6">
      <c r="C312" s="18"/>
      <c r="D312" s="20"/>
      <c r="F312" s="19"/>
    </row>
    <row r="313" spans="3:6">
      <c r="C313" s="18"/>
      <c r="D313" s="20"/>
      <c r="F313" s="19"/>
    </row>
    <row r="314" spans="3:6">
      <c r="C314" s="18"/>
      <c r="D314" s="20"/>
      <c r="F314" s="19"/>
    </row>
    <row r="315" spans="3:6">
      <c r="C315" s="18"/>
      <c r="D315" s="20"/>
      <c r="F315" s="19"/>
    </row>
    <row r="316" spans="3:6">
      <c r="C316" s="18"/>
      <c r="D316" s="20"/>
      <c r="F316" s="19"/>
    </row>
    <row r="317" spans="3:6">
      <c r="C317" s="18"/>
      <c r="D317" s="20"/>
      <c r="F317" s="19"/>
    </row>
    <row r="318" spans="3:6">
      <c r="C318" s="18"/>
      <c r="D318" s="20"/>
      <c r="F318" s="19"/>
    </row>
    <row r="319" spans="3:6">
      <c r="C319" s="18"/>
      <c r="D319" s="20"/>
      <c r="F319" s="19"/>
    </row>
    <row r="320" spans="3:6">
      <c r="C320" s="18"/>
      <c r="D320" s="20"/>
      <c r="F320" s="19"/>
    </row>
    <row r="321" spans="3:6">
      <c r="C321" s="18"/>
      <c r="D321" s="20"/>
      <c r="F321" s="19"/>
    </row>
    <row r="322" spans="3:6">
      <c r="C322" s="18"/>
      <c r="D322" s="20"/>
      <c r="F322" s="19"/>
    </row>
    <row r="323" spans="3:6">
      <c r="C323" s="18"/>
      <c r="D323" s="20"/>
      <c r="F323" s="19"/>
    </row>
    <row r="324" spans="3:6">
      <c r="C324" s="18"/>
      <c r="D324" s="20"/>
      <c r="F324" s="19"/>
    </row>
    <row r="325" spans="3:6">
      <c r="C325" s="18"/>
      <c r="D325" s="20"/>
      <c r="F325" s="19"/>
    </row>
    <row r="326" spans="3:6">
      <c r="C326" s="18"/>
      <c r="D326" s="20"/>
      <c r="F326" s="19"/>
    </row>
    <row r="327" spans="3:6">
      <c r="C327" s="18"/>
      <c r="D327" s="20"/>
      <c r="F327" s="19"/>
    </row>
    <row r="328" spans="3:6">
      <c r="C328" s="18"/>
      <c r="D328" s="20"/>
      <c r="F328" s="19"/>
    </row>
    <row r="329" spans="3:6">
      <c r="C329" s="18"/>
      <c r="D329" s="20"/>
      <c r="F329" s="19"/>
    </row>
    <row r="330" spans="3:6">
      <c r="C330" s="18"/>
      <c r="D330" s="20"/>
      <c r="F330" s="19"/>
    </row>
    <row r="331" spans="3:6">
      <c r="C331" s="18"/>
      <c r="D331" s="20"/>
      <c r="F331" s="19"/>
    </row>
    <row r="332" spans="3:6">
      <c r="C332" s="18"/>
      <c r="D332" s="20"/>
      <c r="F332" s="19"/>
    </row>
    <row r="333" spans="3:6">
      <c r="C333" s="18"/>
      <c r="D333" s="20"/>
      <c r="F333" s="19"/>
    </row>
    <row r="334" spans="3:6">
      <c r="C334" s="18"/>
      <c r="D334" s="20"/>
      <c r="F334" s="19"/>
    </row>
    <row r="335" spans="3:6">
      <c r="C335" s="18"/>
      <c r="D335" s="20"/>
      <c r="F335" s="19"/>
    </row>
    <row r="336" spans="3:6">
      <c r="C336" s="18"/>
      <c r="D336" s="20"/>
      <c r="F336" s="19"/>
    </row>
    <row r="337" spans="3:6">
      <c r="C337" s="18"/>
      <c r="D337" s="20"/>
      <c r="F337" s="19"/>
    </row>
    <row r="338" spans="3:6">
      <c r="C338" s="18"/>
      <c r="D338" s="20"/>
      <c r="F338" s="19"/>
    </row>
    <row r="339" spans="3:6">
      <c r="C339" s="18"/>
      <c r="D339" s="20"/>
      <c r="F339" s="19"/>
    </row>
    <row r="340" spans="3:6">
      <c r="C340" s="18"/>
      <c r="D340" s="20"/>
      <c r="F340" s="19"/>
    </row>
    <row r="341" spans="3:6">
      <c r="C341" s="18"/>
      <c r="D341" s="20"/>
      <c r="F341" s="19"/>
    </row>
    <row r="342" spans="3:6">
      <c r="C342" s="18"/>
      <c r="D342" s="20"/>
      <c r="F342" s="19"/>
    </row>
    <row r="343" spans="3:6">
      <c r="C343" s="18"/>
      <c r="D343" s="20"/>
      <c r="F343" s="19"/>
    </row>
    <row r="344" spans="3:6">
      <c r="C344" s="18"/>
      <c r="D344" s="20"/>
      <c r="F344" s="19"/>
    </row>
    <row r="345" spans="3:6">
      <c r="C345" s="18"/>
      <c r="D345" s="20"/>
      <c r="F345" s="19"/>
    </row>
    <row r="346" spans="3:6">
      <c r="C346" s="18"/>
      <c r="D346" s="20"/>
      <c r="F346" s="19"/>
    </row>
    <row r="347" spans="3:6">
      <c r="C347" s="18"/>
      <c r="D347" s="20"/>
      <c r="F347" s="19"/>
    </row>
    <row r="348" spans="3:6">
      <c r="C348" s="18"/>
      <c r="D348" s="20"/>
      <c r="F348" s="19"/>
    </row>
    <row r="349" spans="3:6">
      <c r="C349" s="18"/>
      <c r="D349" s="20"/>
      <c r="F349" s="19"/>
    </row>
    <row r="350" spans="3:6">
      <c r="C350" s="18"/>
      <c r="D350" s="20"/>
      <c r="F350" s="19"/>
    </row>
    <row r="351" spans="3:6">
      <c r="C351" s="18"/>
      <c r="D351" s="20"/>
      <c r="F351" s="19"/>
    </row>
    <row r="352" spans="3:6">
      <c r="C352" s="18"/>
      <c r="D352" s="20"/>
      <c r="F352" s="19"/>
    </row>
    <row r="353" spans="3:6">
      <c r="C353" s="18"/>
      <c r="D353" s="20"/>
      <c r="F353" s="19"/>
    </row>
    <row r="354" spans="3:6">
      <c r="C354" s="18"/>
      <c r="D354" s="20"/>
      <c r="F354" s="19"/>
    </row>
    <row r="355" spans="3:6">
      <c r="C355" s="18"/>
      <c r="D355" s="20"/>
      <c r="F355" s="19"/>
    </row>
    <row r="356" spans="3:6">
      <c r="C356" s="18"/>
      <c r="D356" s="20"/>
      <c r="F356" s="19"/>
    </row>
    <row r="357" spans="3:6">
      <c r="C357" s="18"/>
      <c r="D357" s="20"/>
      <c r="F357" s="19"/>
    </row>
    <row r="358" spans="3:6">
      <c r="C358" s="18"/>
      <c r="D358" s="20"/>
      <c r="F358" s="19"/>
    </row>
    <row r="359" spans="3:6">
      <c r="C359" s="18"/>
      <c r="D359" s="20"/>
      <c r="F359" s="19"/>
    </row>
    <row r="360" spans="3:6">
      <c r="C360" s="18"/>
      <c r="D360" s="20"/>
      <c r="F360" s="19"/>
    </row>
    <row r="361" spans="3:6">
      <c r="C361" s="18"/>
      <c r="D361" s="20"/>
      <c r="F361" s="19"/>
    </row>
    <row r="362" spans="3:6">
      <c r="C362" s="18"/>
      <c r="D362" s="20"/>
      <c r="F362" s="19"/>
    </row>
    <row r="363" spans="3:6">
      <c r="C363" s="18"/>
      <c r="D363" s="20"/>
      <c r="F363" s="19"/>
    </row>
    <row r="364" spans="3:6">
      <c r="C364" s="18"/>
      <c r="D364" s="20"/>
      <c r="F364" s="19"/>
    </row>
    <row r="365" spans="3:6">
      <c r="C365" s="18"/>
      <c r="D365" s="20"/>
      <c r="F365" s="19"/>
    </row>
    <row r="366" spans="3:6">
      <c r="C366" s="18"/>
      <c r="D366" s="20"/>
      <c r="F366" s="19"/>
    </row>
    <row r="367" spans="3:6">
      <c r="C367" s="18"/>
      <c r="D367" s="20"/>
      <c r="F367" s="19"/>
    </row>
    <row r="368" spans="3:6">
      <c r="C368" s="18"/>
      <c r="D368" s="20"/>
      <c r="F368" s="19"/>
    </row>
    <row r="369" spans="3:6">
      <c r="C369" s="18"/>
      <c r="D369" s="20"/>
      <c r="F369" s="19"/>
    </row>
    <row r="370" spans="3:6">
      <c r="C370" s="18"/>
      <c r="D370" s="20"/>
      <c r="F370" s="19"/>
    </row>
    <row r="371" spans="3:6">
      <c r="C371" s="18"/>
      <c r="D371" s="20"/>
      <c r="F371" s="19"/>
    </row>
    <row r="372" spans="3:6">
      <c r="C372" s="18"/>
      <c r="D372" s="20"/>
      <c r="F372" s="19"/>
    </row>
    <row r="373" spans="3:6">
      <c r="C373" s="18"/>
      <c r="D373" s="20"/>
      <c r="F373" s="19"/>
    </row>
    <row r="374" spans="3:6">
      <c r="C374" s="18"/>
      <c r="D374" s="20"/>
      <c r="F374" s="19"/>
    </row>
    <row r="375" spans="3:6">
      <c r="C375" s="18"/>
      <c r="D375" s="20"/>
      <c r="F375" s="19"/>
    </row>
    <row r="376" spans="3:6">
      <c r="C376" s="18"/>
      <c r="D376" s="20"/>
      <c r="F376" s="19"/>
    </row>
    <row r="377" spans="3:6">
      <c r="C377" s="18"/>
      <c r="D377" s="20"/>
      <c r="F377" s="19"/>
    </row>
    <row r="378" spans="3:6">
      <c r="C378" s="18"/>
      <c r="D378" s="20"/>
      <c r="F378" s="19"/>
    </row>
    <row r="379" spans="3:6">
      <c r="C379" s="18"/>
      <c r="D379" s="20"/>
      <c r="F379" s="19"/>
    </row>
    <row r="380" spans="3:6">
      <c r="C380" s="18"/>
      <c r="D380" s="20"/>
      <c r="F380" s="19"/>
    </row>
    <row r="381" spans="3:6">
      <c r="C381" s="18"/>
      <c r="D381" s="20"/>
      <c r="F381" s="19"/>
    </row>
    <row r="382" spans="3:6">
      <c r="C382" s="18"/>
      <c r="D382" s="20"/>
      <c r="F382" s="19"/>
    </row>
    <row r="383" spans="3:6">
      <c r="C383" s="18"/>
      <c r="D383" s="20"/>
      <c r="F383" s="19"/>
    </row>
    <row r="384" spans="3:6">
      <c r="C384" s="18"/>
      <c r="D384" s="20"/>
      <c r="F384" s="19"/>
    </row>
    <row r="385" spans="3:6">
      <c r="C385" s="18"/>
      <c r="D385" s="20"/>
      <c r="F385" s="19"/>
    </row>
    <row r="386" spans="3:6">
      <c r="C386" s="18"/>
      <c r="D386" s="20"/>
      <c r="F386" s="19"/>
    </row>
    <row r="387" spans="3:6">
      <c r="C387" s="18"/>
      <c r="D387" s="20"/>
      <c r="F387" s="19"/>
    </row>
    <row r="388" spans="3:6">
      <c r="C388" s="18"/>
      <c r="D388" s="20"/>
      <c r="F388" s="19"/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88"/>
  <sheetViews>
    <sheetView topLeftCell="C1" workbookViewId="0">
      <selection activeCell="E1" sqref="E1:E1048576"/>
    </sheetView>
  </sheetViews>
  <sheetFormatPr defaultColWidth="8.85546875" defaultRowHeight="15"/>
  <cols>
    <col min="1" max="2" width="13.85546875" customWidth="1"/>
    <col min="3" max="3" width="24.28515625" customWidth="1"/>
    <col min="4" max="4" width="16.28515625" customWidth="1"/>
    <col min="5" max="5" width="21.42578125" customWidth="1"/>
    <col min="6" max="6" width="20.42578125" customWidth="1"/>
    <col min="7" max="7" width="20.7109375" customWidth="1"/>
    <col min="8" max="8" width="20.5703125" customWidth="1"/>
    <col min="9" max="9" width="21.5703125" customWidth="1"/>
    <col min="10" max="10" width="24.85546875" customWidth="1"/>
    <col min="11" max="11" width="22" customWidth="1"/>
    <col min="12" max="13" width="19" customWidth="1"/>
    <col min="14" max="14" width="18.5703125" customWidth="1"/>
    <col min="15" max="15" width="13.140625" customWidth="1"/>
    <col min="16" max="16" width="16.5703125" customWidth="1"/>
    <col min="17" max="17" width="17" customWidth="1"/>
    <col min="18" max="18" width="16.7109375" customWidth="1"/>
    <col min="19" max="19" width="14.28515625" customWidth="1"/>
    <col min="20" max="20" width="22.7109375" customWidth="1"/>
    <col min="21" max="21" width="14.7109375" customWidth="1"/>
    <col min="22" max="22" width="17.28515625" customWidth="1"/>
  </cols>
  <sheetData>
    <row r="1" spans="1:27">
      <c r="C1" s="10" t="s">
        <v>31</v>
      </c>
      <c r="E1" t="s">
        <v>20</v>
      </c>
      <c r="F1" t="s">
        <v>32</v>
      </c>
      <c r="G1" t="s">
        <v>71</v>
      </c>
      <c r="R1" s="2" t="s">
        <v>37</v>
      </c>
      <c r="S1" t="s">
        <v>15</v>
      </c>
      <c r="U1" s="9" t="s">
        <v>16</v>
      </c>
    </row>
    <row r="2" spans="1:27">
      <c r="A2" s="4" t="s">
        <v>17</v>
      </c>
      <c r="B2" s="4" t="s">
        <v>36</v>
      </c>
      <c r="C2" t="s">
        <v>29</v>
      </c>
      <c r="D2" s="1" t="s">
        <v>3</v>
      </c>
      <c r="E2" t="s">
        <v>30</v>
      </c>
      <c r="F2" t="s">
        <v>33</v>
      </c>
      <c r="G2" t="s">
        <v>35</v>
      </c>
      <c r="H2" t="s">
        <v>34</v>
      </c>
      <c r="I2" t="s">
        <v>6</v>
      </c>
      <c r="J2" t="s">
        <v>7</v>
      </c>
      <c r="K2" t="s">
        <v>8</v>
      </c>
      <c r="L2" t="s">
        <v>1</v>
      </c>
      <c r="M2" s="3" t="s">
        <v>2</v>
      </c>
      <c r="N2" s="3" t="s">
        <v>19</v>
      </c>
      <c r="O2" s="3" t="s">
        <v>12</v>
      </c>
      <c r="P2" s="3" t="s">
        <v>21</v>
      </c>
      <c r="Q2" s="3" t="s">
        <v>4</v>
      </c>
      <c r="R2" s="3" t="s">
        <v>18</v>
      </c>
      <c r="S2" s="4" t="s">
        <v>9</v>
      </c>
      <c r="T2" s="3" t="s">
        <v>13</v>
      </c>
      <c r="U2" s="4" t="s">
        <v>10</v>
      </c>
      <c r="V2" s="3" t="s">
        <v>14</v>
      </c>
      <c r="W2" s="5"/>
      <c r="X2" s="8"/>
      <c r="Y2" s="5"/>
    </row>
    <row r="3" spans="1:27">
      <c r="A3">
        <v>2.8570000000000002</v>
      </c>
      <c r="B3">
        <v>500</v>
      </c>
      <c r="C3" s="6">
        <f>1000/H3+6.5*(1-1/(1+(B3/47.408)^1.9851))</f>
        <v>79.432914066030591</v>
      </c>
      <c r="D3" s="12">
        <v>0.1</v>
      </c>
      <c r="E3">
        <f>1652.264+(14159350000-1652.264)/(1+(B3/0.02673144)^1.564691)</f>
        <v>4581.5726653347538</v>
      </c>
      <c r="F3" s="7">
        <f>32.988-32.988/(1+(B3/(0.026715*EXP(A3/0.33926)))^0.6705)</f>
        <v>23.783766509502726</v>
      </c>
      <c r="G3">
        <f>H3</f>
        <v>13.699966576630327</v>
      </c>
      <c r="H3">
        <f>1.9896+(20.8-1.9896)/(1+(A3/4.0434)^1.4407)</f>
        <v>13.699966576630327</v>
      </c>
      <c r="I3">
        <f>D3*1000/G3</f>
        <v>7.2992878807881159</v>
      </c>
      <c r="J3">
        <f>(0.067366+A3*0.039693)*ERF(0.05*D3)</f>
        <v>1.0198708108052504E-3</v>
      </c>
      <c r="K3">
        <f>I3/(1+J3)</f>
        <v>7.2918511346591393</v>
      </c>
      <c r="L3">
        <f>1-(Q3/I3)*(1+J3)</f>
        <v>-8.6789302139558266E-2</v>
      </c>
      <c r="M3">
        <f>N3*D3</f>
        <v>-0.6254179251536357</v>
      </c>
      <c r="N3">
        <f>I3/D3-R3</f>
        <v>-6.2541792515363568</v>
      </c>
      <c r="O3">
        <f>(M3+Q3)*(G3/1000)</f>
        <v>0.1</v>
      </c>
      <c r="P3">
        <f>N3/65.5</f>
        <v>-9.5483652695211557E-2</v>
      </c>
      <c r="Q3">
        <f>D3*R3</f>
        <v>7.9247058059417519</v>
      </c>
      <c r="R3">
        <f>F3+(C3-F3)/(1+1.304*D3^2.1393)^0.35535+28/(1+E3*D3^-2)</f>
        <v>79.247058059417512</v>
      </c>
      <c r="S3">
        <v>0.1</v>
      </c>
      <c r="T3">
        <f>M3*S3</f>
        <v>-6.254179251536357E-2</v>
      </c>
      <c r="U3">
        <v>20</v>
      </c>
      <c r="V3">
        <f>Q3*U3</f>
        <v>158.49411611883505</v>
      </c>
      <c r="W3" s="5"/>
      <c r="X3" s="5"/>
      <c r="Y3" s="5"/>
    </row>
    <row r="4" spans="1:27">
      <c r="A4">
        <v>2.8570000000000002</v>
      </c>
      <c r="B4">
        <v>500</v>
      </c>
      <c r="C4" s="6">
        <f t="shared" ref="C4:C67" si="0">1000/H4+6.5*(1-1/(1+(B4/47.408)^1.9851))</f>
        <v>79.432914066030591</v>
      </c>
      <c r="D4" s="12">
        <f>D3+0.01</f>
        <v>0.11</v>
      </c>
      <c r="E4">
        <f>1652.264+(14159350000-1652.264)/(1+(B4/0.02673144)^1.564691)</f>
        <v>4581.5726653347538</v>
      </c>
      <c r="F4" s="7">
        <f t="shared" ref="F4:F67" si="1">32.988-32.988/(1+(B4/(0.026715*EXP(A4/0.33926)))^0.6705)</f>
        <v>23.783766509502726</v>
      </c>
      <c r="G4">
        <f t="shared" ref="G4:G67" si="2">H4</f>
        <v>13.699966576630327</v>
      </c>
      <c r="H4">
        <f t="shared" ref="H4:H67" si="3">1.9896+(20.8-1.9896)/(1+(A4/4.0434)^1.4407)</f>
        <v>13.699966576630327</v>
      </c>
      <c r="I4">
        <f t="shared" ref="I4:I67" si="4">D4*1000/G4</f>
        <v>8.029216668866928</v>
      </c>
      <c r="J4">
        <f t="shared" ref="J4:J67" si="5">(0.067366+A4*0.039693)*ERF(0.05*D4)</f>
        <v>1.1218559286506448E-3</v>
      </c>
      <c r="K4">
        <f t="shared" ref="K4:K67" si="6">I4/(1+J4)</f>
        <v>8.0202191384773514</v>
      </c>
      <c r="L4">
        <f t="shared" ref="L4:L67" si="7">1-(Q4/I4)*(1+J4)</f>
        <v>-8.6327971108917545E-2</v>
      </c>
      <c r="M4">
        <f t="shared" ref="M4:M67" si="8">N4*D4</f>
        <v>-0.68337171568408328</v>
      </c>
      <c r="N4">
        <f t="shared" ref="N4:N67" si="9">I4/D4-R4</f>
        <v>-6.2124701425825748</v>
      </c>
      <c r="O4">
        <f t="shared" ref="O4:O67" si="10">(M4+Q4)*(G4/1000)</f>
        <v>0.11000000000000001</v>
      </c>
      <c r="P4">
        <f t="shared" ref="P4:P67" si="11">N4/65.5</f>
        <v>-9.4846872405840832E-2</v>
      </c>
      <c r="Q4">
        <f t="shared" ref="Q4:Q67" si="12">D4*R4</f>
        <v>8.7125883845510117</v>
      </c>
      <c r="R4">
        <f t="shared" ref="R4:R67" si="13">F4+(C4-F4)/(1+1.304*D4^2.1393)^0.35535+28/(1+E4*D4^-2)</f>
        <v>79.205348950463744</v>
      </c>
      <c r="S4">
        <v>0.1</v>
      </c>
      <c r="T4">
        <f t="shared" ref="T4:T67" si="14">M4*S4</f>
        <v>-6.8337171568408336E-2</v>
      </c>
      <c r="U4">
        <v>20</v>
      </c>
      <c r="V4">
        <f t="shared" ref="V4:V67" si="15">Q4*U4</f>
        <v>174.25176769102023</v>
      </c>
      <c r="W4" s="5"/>
      <c r="X4" s="5"/>
      <c r="Y4" s="5"/>
      <c r="Z4" s="5"/>
      <c r="AA4" s="5"/>
    </row>
    <row r="5" spans="1:27">
      <c r="A5">
        <v>2.8570000000000002</v>
      </c>
      <c r="B5">
        <v>500</v>
      </c>
      <c r="C5" s="6">
        <f t="shared" si="0"/>
        <v>79.432914066030591</v>
      </c>
      <c r="D5" s="12">
        <f>D4+0.01</f>
        <v>0.12</v>
      </c>
      <c r="E5">
        <f t="shared" ref="E5:E68" si="16">1652.264+(14159350000-1652.264)/(1+(B5/0.02673144)^1.564691)</f>
        <v>4581.5726653347538</v>
      </c>
      <c r="F5" s="7">
        <f t="shared" si="1"/>
        <v>23.783766509502726</v>
      </c>
      <c r="G5">
        <f t="shared" si="2"/>
        <v>13.699966576630327</v>
      </c>
      <c r="H5">
        <f t="shared" si="3"/>
        <v>13.699966576630327</v>
      </c>
      <c r="I5">
        <f t="shared" si="4"/>
        <v>8.7591454569457383</v>
      </c>
      <c r="J5">
        <f t="shared" si="5"/>
        <v>1.2238404855794572E-3</v>
      </c>
      <c r="K5">
        <f t="shared" si="6"/>
        <v>8.7484387634014738</v>
      </c>
      <c r="L5">
        <f t="shared" si="7"/>
        <v>-8.5805965158489261E-2</v>
      </c>
      <c r="M5">
        <f t="shared" si="8"/>
        <v>-0.7399615381793393</v>
      </c>
      <c r="N5">
        <f t="shared" si="9"/>
        <v>-6.1663461514944942</v>
      </c>
      <c r="O5">
        <f t="shared" si="10"/>
        <v>0.12</v>
      </c>
      <c r="P5">
        <f t="shared" si="11"/>
        <v>-9.4142689335793797E-2</v>
      </c>
      <c r="Q5">
        <f t="shared" si="12"/>
        <v>9.4991069951250768</v>
      </c>
      <c r="R5">
        <f t="shared" si="13"/>
        <v>79.159224959375649</v>
      </c>
      <c r="S5">
        <v>0.1</v>
      </c>
      <c r="T5">
        <f t="shared" si="14"/>
        <v>-7.3996153817933938E-2</v>
      </c>
      <c r="U5">
        <v>20</v>
      </c>
      <c r="V5">
        <f t="shared" si="15"/>
        <v>189.98213990250153</v>
      </c>
      <c r="W5" s="5"/>
      <c r="X5" s="5"/>
      <c r="Y5" s="5"/>
      <c r="Z5" s="5"/>
      <c r="AA5" s="5"/>
    </row>
    <row r="6" spans="1:27">
      <c r="A6">
        <v>2.8570000000000002</v>
      </c>
      <c r="B6">
        <v>500</v>
      </c>
      <c r="C6" s="6">
        <f t="shared" si="0"/>
        <v>79.432914066030591</v>
      </c>
      <c r="D6" s="12">
        <f t="shared" ref="D6:D69" si="17">D5+0.01</f>
        <v>0.13</v>
      </c>
      <c r="E6">
        <f t="shared" si="16"/>
        <v>4581.5726653347538</v>
      </c>
      <c r="F6" s="7">
        <f t="shared" si="1"/>
        <v>23.783766509502726</v>
      </c>
      <c r="G6">
        <f t="shared" si="2"/>
        <v>13.699966576630327</v>
      </c>
      <c r="H6">
        <f t="shared" si="3"/>
        <v>13.699966576630327</v>
      </c>
      <c r="I6">
        <f t="shared" si="4"/>
        <v>9.4890742450245504</v>
      </c>
      <c r="J6">
        <f t="shared" si="5"/>
        <v>1.3258244306027891E-3</v>
      </c>
      <c r="K6">
        <f t="shared" si="6"/>
        <v>9.4765100564748241</v>
      </c>
      <c r="L6">
        <f t="shared" si="7"/>
        <v>-8.5223091453363153E-2</v>
      </c>
      <c r="M6">
        <f t="shared" si="8"/>
        <v>-0.79505329465194252</v>
      </c>
      <c r="N6">
        <f t="shared" si="9"/>
        <v>-6.1157945742457116</v>
      </c>
      <c r="O6">
        <f t="shared" si="10"/>
        <v>0.13</v>
      </c>
      <c r="P6">
        <f t="shared" si="11"/>
        <v>-9.3370909530468879E-2</v>
      </c>
      <c r="Q6">
        <f t="shared" si="12"/>
        <v>10.284127539676494</v>
      </c>
      <c r="R6">
        <f t="shared" si="13"/>
        <v>79.108673382126867</v>
      </c>
      <c r="S6">
        <v>0.1</v>
      </c>
      <c r="T6">
        <f t="shared" si="14"/>
        <v>-7.9505329465194258E-2</v>
      </c>
      <c r="U6">
        <v>20</v>
      </c>
      <c r="V6">
        <f t="shared" si="15"/>
        <v>205.68255079352986</v>
      </c>
      <c r="W6" s="5"/>
      <c r="X6" s="5"/>
      <c r="Y6" s="5"/>
      <c r="Z6" s="5"/>
      <c r="AA6" s="5"/>
    </row>
    <row r="7" spans="1:27">
      <c r="A7">
        <v>2.8570000000000002</v>
      </c>
      <c r="B7">
        <v>500</v>
      </c>
      <c r="C7" s="6">
        <f t="shared" si="0"/>
        <v>79.432914066030591</v>
      </c>
      <c r="D7" s="12">
        <f t="shared" si="17"/>
        <v>0.14000000000000001</v>
      </c>
      <c r="E7">
        <f t="shared" si="16"/>
        <v>4581.5726653347538</v>
      </c>
      <c r="F7" s="7">
        <f t="shared" si="1"/>
        <v>23.783766509502726</v>
      </c>
      <c r="G7">
        <f t="shared" si="2"/>
        <v>13.699966576630327</v>
      </c>
      <c r="H7">
        <f t="shared" si="3"/>
        <v>13.699966576630327</v>
      </c>
      <c r="I7">
        <f t="shared" si="4"/>
        <v>10.219003033103363</v>
      </c>
      <c r="J7">
        <f t="shared" si="5"/>
        <v>1.4278077127326608E-3</v>
      </c>
      <c r="K7">
        <f t="shared" si="6"/>
        <v>10.204433064869278</v>
      </c>
      <c r="L7">
        <f t="shared" si="7"/>
        <v>-8.4579272112057957E-2</v>
      </c>
      <c r="M7">
        <f t="shared" si="8"/>
        <v>-0.84851355270877526</v>
      </c>
      <c r="N7">
        <f t="shared" si="9"/>
        <v>-6.0608110907769657</v>
      </c>
      <c r="O7">
        <f t="shared" si="10"/>
        <v>0.14000000000000001</v>
      </c>
      <c r="P7">
        <f t="shared" si="11"/>
        <v>-9.2531467034762838E-2</v>
      </c>
      <c r="Q7">
        <f t="shared" si="12"/>
        <v>11.067516585812138</v>
      </c>
      <c r="R7">
        <f t="shared" si="13"/>
        <v>79.053689898658121</v>
      </c>
      <c r="S7">
        <v>0.1</v>
      </c>
      <c r="T7">
        <f t="shared" si="14"/>
        <v>-8.4851355270877532E-2</v>
      </c>
      <c r="U7">
        <v>20</v>
      </c>
      <c r="V7">
        <f t="shared" si="15"/>
        <v>221.35033171624275</v>
      </c>
      <c r="W7" s="5"/>
      <c r="X7" s="5"/>
      <c r="Y7" s="5"/>
      <c r="Z7" s="5"/>
      <c r="AA7" s="5"/>
    </row>
    <row r="8" spans="1:27">
      <c r="A8">
        <v>2.8570000000000002</v>
      </c>
      <c r="B8">
        <v>500</v>
      </c>
      <c r="C8" s="6">
        <f t="shared" si="0"/>
        <v>79.432914066030591</v>
      </c>
      <c r="D8" s="12">
        <f t="shared" si="17"/>
        <v>0.15000000000000002</v>
      </c>
      <c r="E8">
        <f t="shared" si="16"/>
        <v>4581.5726653347538</v>
      </c>
      <c r="F8" s="7">
        <f t="shared" si="1"/>
        <v>23.783766509502726</v>
      </c>
      <c r="G8">
        <f t="shared" si="2"/>
        <v>13.699966576630327</v>
      </c>
      <c r="H8">
        <f t="shared" si="3"/>
        <v>13.699966576630327</v>
      </c>
      <c r="I8">
        <f t="shared" si="4"/>
        <v>10.948931821182176</v>
      </c>
      <c r="J8">
        <f t="shared" si="5"/>
        <v>1.5297902809820855E-3</v>
      </c>
      <c r="K8">
        <f t="shared" si="6"/>
        <v>10.932207835885164</v>
      </c>
      <c r="L8">
        <f t="shared" si="7"/>
        <v>-8.3874536468319771E-2</v>
      </c>
      <c r="M8">
        <f t="shared" si="8"/>
        <v>-0.90020987951318654</v>
      </c>
      <c r="N8">
        <f t="shared" si="9"/>
        <v>-6.0013991967545763</v>
      </c>
      <c r="O8">
        <f t="shared" si="10"/>
        <v>0.15000000000000008</v>
      </c>
      <c r="P8">
        <f t="shared" si="11"/>
        <v>-9.1624415217627125E-2</v>
      </c>
      <c r="Q8">
        <f t="shared" si="12"/>
        <v>11.849141700695364</v>
      </c>
      <c r="R8">
        <f t="shared" si="13"/>
        <v>78.994278004635746</v>
      </c>
      <c r="S8">
        <v>0.1</v>
      </c>
      <c r="T8">
        <f t="shared" si="14"/>
        <v>-9.0020987951318659E-2</v>
      </c>
      <c r="U8">
        <v>20</v>
      </c>
      <c r="V8">
        <f t="shared" si="15"/>
        <v>236.98283401390728</v>
      </c>
      <c r="W8" s="5"/>
      <c r="X8" s="5"/>
      <c r="Y8" s="5"/>
      <c r="Z8" s="5"/>
      <c r="AA8" s="5"/>
    </row>
    <row r="9" spans="1:27">
      <c r="A9">
        <v>2.8570000000000002</v>
      </c>
      <c r="B9">
        <v>500</v>
      </c>
      <c r="C9" s="6">
        <f t="shared" si="0"/>
        <v>79.432914066030591</v>
      </c>
      <c r="D9" s="12">
        <f t="shared" si="17"/>
        <v>0.16000000000000003</v>
      </c>
      <c r="E9">
        <f t="shared" si="16"/>
        <v>4581.5726653347538</v>
      </c>
      <c r="F9" s="7">
        <f t="shared" si="1"/>
        <v>23.783766509502726</v>
      </c>
      <c r="G9">
        <f t="shared" si="2"/>
        <v>13.699966576630327</v>
      </c>
      <c r="H9">
        <f t="shared" si="3"/>
        <v>13.699966576630327</v>
      </c>
      <c r="I9">
        <f t="shared" si="4"/>
        <v>11.678860609260987</v>
      </c>
      <c r="J9">
        <f t="shared" si="5"/>
        <v>1.6317720843651486E-3</v>
      </c>
      <c r="K9">
        <f t="shared" si="6"/>
        <v>11.659834416951087</v>
      </c>
      <c r="L9">
        <f t="shared" si="7"/>
        <v>-8.3109014553655047E-2</v>
      </c>
      <c r="M9">
        <f t="shared" si="8"/>
        <v>-0.95001115594169527</v>
      </c>
      <c r="N9">
        <f t="shared" si="9"/>
        <v>-5.9375697246355941</v>
      </c>
      <c r="O9">
        <f t="shared" si="10"/>
        <v>0.16000000000000003</v>
      </c>
      <c r="P9">
        <f t="shared" si="11"/>
        <v>-9.064991946008541E-2</v>
      </c>
      <c r="Q9">
        <f t="shared" si="12"/>
        <v>12.628871765202682</v>
      </c>
      <c r="R9">
        <f t="shared" si="13"/>
        <v>78.930448532516749</v>
      </c>
      <c r="S9">
        <v>0.1</v>
      </c>
      <c r="T9">
        <f t="shared" si="14"/>
        <v>-9.500111559416953E-2</v>
      </c>
      <c r="U9">
        <v>20</v>
      </c>
      <c r="V9">
        <f t="shared" si="15"/>
        <v>252.57743530405364</v>
      </c>
      <c r="W9" s="5"/>
      <c r="X9" s="5"/>
      <c r="Y9" s="5"/>
      <c r="Z9" s="5"/>
      <c r="AA9" s="5"/>
    </row>
    <row r="10" spans="1:27">
      <c r="A10">
        <v>2.8570000000000002</v>
      </c>
      <c r="B10">
        <v>500</v>
      </c>
      <c r="C10" s="6">
        <f t="shared" si="0"/>
        <v>79.432914066030591</v>
      </c>
      <c r="D10" s="12">
        <f t="shared" si="17"/>
        <v>0.17000000000000004</v>
      </c>
      <c r="E10">
        <f t="shared" si="16"/>
        <v>4581.5726653347538</v>
      </c>
      <c r="F10" s="7">
        <f t="shared" si="1"/>
        <v>23.783766509502726</v>
      </c>
      <c r="G10">
        <f t="shared" si="2"/>
        <v>13.699966576630327</v>
      </c>
      <c r="H10">
        <f t="shared" si="3"/>
        <v>13.699966576630327</v>
      </c>
      <c r="I10">
        <f t="shared" si="4"/>
        <v>12.408789397339799</v>
      </c>
      <c r="J10">
        <f t="shared" si="5"/>
        <v>1.733753071897082E-3</v>
      </c>
      <c r="K10">
        <f t="shared" si="6"/>
        <v>12.387312855623811</v>
      </c>
      <c r="L10">
        <f t="shared" si="7"/>
        <v>-8.2282931440956997E-2</v>
      </c>
      <c r="M10">
        <f t="shared" si="8"/>
        <v>-0.99778787272099179</v>
      </c>
      <c r="N10">
        <f t="shared" si="9"/>
        <v>-5.8693404277705383</v>
      </c>
      <c r="O10">
        <f t="shared" si="10"/>
        <v>0.17000000000000004</v>
      </c>
      <c r="P10">
        <f t="shared" si="11"/>
        <v>-8.9608250805657069E-2</v>
      </c>
      <c r="Q10">
        <f t="shared" si="12"/>
        <v>13.40657727006079</v>
      </c>
      <c r="R10">
        <f t="shared" si="13"/>
        <v>78.862219235651693</v>
      </c>
      <c r="S10">
        <v>0.1</v>
      </c>
      <c r="T10">
        <f t="shared" si="14"/>
        <v>-9.9778787272099184E-2</v>
      </c>
      <c r="U10">
        <v>20</v>
      </c>
      <c r="V10">
        <f t="shared" si="15"/>
        <v>268.13154540121582</v>
      </c>
      <c r="W10" s="5"/>
      <c r="X10" s="5"/>
      <c r="Y10" s="5"/>
      <c r="Z10" s="5"/>
      <c r="AA10" s="5"/>
    </row>
    <row r="11" spans="1:27">
      <c r="A11">
        <v>2.8570000000000002</v>
      </c>
      <c r="B11">
        <v>500</v>
      </c>
      <c r="C11" s="6">
        <f t="shared" si="0"/>
        <v>79.432914066030591</v>
      </c>
      <c r="D11" s="12">
        <f t="shared" si="17"/>
        <v>0.18000000000000005</v>
      </c>
      <c r="E11">
        <f t="shared" si="16"/>
        <v>4581.5726653347538</v>
      </c>
      <c r="F11" s="7">
        <f t="shared" si="1"/>
        <v>23.783766509502726</v>
      </c>
      <c r="G11">
        <f t="shared" si="2"/>
        <v>13.699966576630327</v>
      </c>
      <c r="H11">
        <f t="shared" si="3"/>
        <v>13.699966576630327</v>
      </c>
      <c r="I11">
        <f t="shared" si="4"/>
        <v>13.138718185418613</v>
      </c>
      <c r="J11">
        <f t="shared" si="5"/>
        <v>1.8357331925943415E-3</v>
      </c>
      <c r="K11">
        <f t="shared" si="6"/>
        <v>13.114643199588096</v>
      </c>
      <c r="L11">
        <f t="shared" si="7"/>
        <v>-8.1396602200635604E-2</v>
      </c>
      <c r="M11">
        <f t="shared" si="8"/>
        <v>-1.0434124096896245</v>
      </c>
      <c r="N11">
        <f t="shared" si="9"/>
        <v>-5.7967356093868005</v>
      </c>
      <c r="O11">
        <f t="shared" si="10"/>
        <v>0.18000000000000008</v>
      </c>
      <c r="P11">
        <f t="shared" si="11"/>
        <v>-8.8499780295981684E-2</v>
      </c>
      <c r="Q11">
        <f t="shared" si="12"/>
        <v>14.182130595108239</v>
      </c>
      <c r="R11">
        <f t="shared" si="13"/>
        <v>78.78961441726797</v>
      </c>
      <c r="S11">
        <v>0.1</v>
      </c>
      <c r="T11">
        <f t="shared" si="14"/>
        <v>-0.10434124096896245</v>
      </c>
      <c r="U11">
        <v>20</v>
      </c>
      <c r="V11">
        <f t="shared" si="15"/>
        <v>283.64261190216479</v>
      </c>
      <c r="W11" s="5"/>
      <c r="X11" s="5"/>
      <c r="Y11" s="5"/>
      <c r="Z11" s="5"/>
      <c r="AA11" s="5"/>
    </row>
    <row r="12" spans="1:27">
      <c r="A12">
        <v>2.8570000000000002</v>
      </c>
      <c r="B12">
        <v>500</v>
      </c>
      <c r="C12" s="6">
        <f t="shared" si="0"/>
        <v>79.432914066030591</v>
      </c>
      <c r="D12" s="12">
        <f t="shared" si="17"/>
        <v>0.19000000000000006</v>
      </c>
      <c r="E12">
        <f t="shared" si="16"/>
        <v>4581.5726653347538</v>
      </c>
      <c r="F12" s="7">
        <f t="shared" si="1"/>
        <v>23.783766509502726</v>
      </c>
      <c r="G12">
        <f t="shared" si="2"/>
        <v>13.699966576630327</v>
      </c>
      <c r="H12">
        <f t="shared" si="3"/>
        <v>13.699966576630327</v>
      </c>
      <c r="I12">
        <f t="shared" si="4"/>
        <v>13.868646973497425</v>
      </c>
      <c r="J12">
        <f t="shared" si="5"/>
        <v>1.9377123954746835E-3</v>
      </c>
      <c r="K12">
        <f t="shared" si="6"/>
        <v>13.841825496656556</v>
      </c>
      <c r="L12">
        <f t="shared" si="7"/>
        <v>-8.0450427294245008E-2</v>
      </c>
      <c r="M12">
        <f t="shared" si="8"/>
        <v>-1.0867592988975254</v>
      </c>
      <c r="N12">
        <f t="shared" si="9"/>
        <v>-5.7197857836711847</v>
      </c>
      <c r="O12">
        <f t="shared" si="10"/>
        <v>0.19000000000000006</v>
      </c>
      <c r="P12">
        <f t="shared" si="11"/>
        <v>-8.7324973796506639E-2</v>
      </c>
      <c r="Q12">
        <f t="shared" si="12"/>
        <v>14.955406272394949</v>
      </c>
      <c r="R12">
        <f t="shared" si="13"/>
        <v>78.71266459155234</v>
      </c>
      <c r="S12">
        <v>0.1</v>
      </c>
      <c r="T12">
        <f t="shared" si="14"/>
        <v>-0.10867592988975255</v>
      </c>
      <c r="U12">
        <v>20</v>
      </c>
      <c r="V12">
        <f t="shared" si="15"/>
        <v>299.108125447899</v>
      </c>
      <c r="W12" s="5"/>
      <c r="X12" s="5"/>
      <c r="Y12" s="5"/>
      <c r="Z12" s="5"/>
      <c r="AA12" s="5"/>
    </row>
    <row r="13" spans="1:27">
      <c r="A13">
        <v>2.8570000000000002</v>
      </c>
      <c r="B13">
        <v>500</v>
      </c>
      <c r="C13" s="6">
        <f t="shared" si="0"/>
        <v>79.432914066030591</v>
      </c>
      <c r="D13" s="12">
        <f t="shared" si="17"/>
        <v>0.20000000000000007</v>
      </c>
      <c r="E13">
        <f t="shared" si="16"/>
        <v>4581.5726653347538</v>
      </c>
      <c r="F13" s="7">
        <f t="shared" si="1"/>
        <v>23.783766509502726</v>
      </c>
      <c r="G13">
        <f t="shared" si="2"/>
        <v>13.699966576630327</v>
      </c>
      <c r="H13">
        <f t="shared" si="3"/>
        <v>13.699966576630327</v>
      </c>
      <c r="I13">
        <f t="shared" si="4"/>
        <v>14.598575761576235</v>
      </c>
      <c r="J13">
        <f t="shared" si="5"/>
        <v>2.0396906295572404E-3</v>
      </c>
      <c r="K13">
        <f t="shared" si="6"/>
        <v>14.56885979476951</v>
      </c>
      <c r="L13">
        <f t="shared" si="7"/>
        <v>-7.9444888280789439E-2</v>
      </c>
      <c r="M13">
        <f t="shared" si="8"/>
        <v>-1.1277054719672239</v>
      </c>
      <c r="N13">
        <f t="shared" si="9"/>
        <v>-5.6385273598361181</v>
      </c>
      <c r="O13">
        <f t="shared" si="10"/>
        <v>0.20000000000000007</v>
      </c>
      <c r="P13">
        <f t="shared" si="11"/>
        <v>-8.6084387173070501E-2</v>
      </c>
      <c r="Q13">
        <f t="shared" si="12"/>
        <v>15.72628123354346</v>
      </c>
      <c r="R13">
        <f t="shared" si="13"/>
        <v>78.631406167717273</v>
      </c>
      <c r="S13">
        <v>0.1</v>
      </c>
      <c r="T13">
        <f t="shared" si="14"/>
        <v>-0.1127705471967224</v>
      </c>
      <c r="U13">
        <v>20</v>
      </c>
      <c r="V13">
        <f t="shared" si="15"/>
        <v>314.52562467086921</v>
      </c>
      <c r="W13" s="5"/>
      <c r="X13" s="5"/>
      <c r="Y13" s="5"/>
      <c r="Z13" s="5"/>
      <c r="AA13" s="5"/>
    </row>
    <row r="14" spans="1:27">
      <c r="A14">
        <v>2.8570000000000002</v>
      </c>
      <c r="B14">
        <v>500</v>
      </c>
      <c r="C14" s="6">
        <f t="shared" si="0"/>
        <v>79.432914066030591</v>
      </c>
      <c r="D14" s="12">
        <f t="shared" si="17"/>
        <v>0.21000000000000008</v>
      </c>
      <c r="E14">
        <f t="shared" si="16"/>
        <v>4581.5726653347538</v>
      </c>
      <c r="F14" s="7">
        <f t="shared" si="1"/>
        <v>23.783766509502726</v>
      </c>
      <c r="G14">
        <f t="shared" si="2"/>
        <v>13.699966576630327</v>
      </c>
      <c r="H14">
        <f t="shared" si="3"/>
        <v>13.699966576630327</v>
      </c>
      <c r="I14">
        <f t="shared" si="4"/>
        <v>15.328504549655049</v>
      </c>
      <c r="J14">
        <f t="shared" si="5"/>
        <v>2.1416678438625973E-3</v>
      </c>
      <c r="K14">
        <f t="shared" si="6"/>
        <v>15.295746141994853</v>
      </c>
      <c r="L14">
        <f t="shared" si="7"/>
        <v>-7.8380543745946607E-2</v>
      </c>
      <c r="M14">
        <f t="shared" si="8"/>
        <v>-1.1661304919493269</v>
      </c>
      <c r="N14">
        <f t="shared" si="9"/>
        <v>-5.5530023426158408</v>
      </c>
      <c r="O14">
        <f t="shared" si="10"/>
        <v>0.21000000000000008</v>
      </c>
      <c r="P14">
        <f t="shared" si="11"/>
        <v>-8.4778661719325812E-2</v>
      </c>
      <c r="Q14">
        <f t="shared" si="12"/>
        <v>16.494635041604376</v>
      </c>
      <c r="R14">
        <f t="shared" si="13"/>
        <v>78.545881150496996</v>
      </c>
      <c r="S14">
        <v>0.1</v>
      </c>
      <c r="T14">
        <f t="shared" si="14"/>
        <v>-0.11661304919493271</v>
      </c>
      <c r="U14">
        <v>20</v>
      </c>
      <c r="V14">
        <f t="shared" si="15"/>
        <v>329.89270083208748</v>
      </c>
      <c r="W14" s="5"/>
      <c r="X14" s="5"/>
      <c r="Y14" s="5"/>
      <c r="Z14" s="5"/>
      <c r="AA14" s="5"/>
    </row>
    <row r="15" spans="1:27">
      <c r="A15">
        <v>2.8570000000000002</v>
      </c>
      <c r="B15">
        <v>500</v>
      </c>
      <c r="C15" s="6">
        <f t="shared" si="0"/>
        <v>79.432914066030591</v>
      </c>
      <c r="D15" s="12">
        <f t="shared" si="17"/>
        <v>0.22000000000000008</v>
      </c>
      <c r="E15">
        <f t="shared" si="16"/>
        <v>4581.5726653347538</v>
      </c>
      <c r="F15" s="7">
        <f t="shared" si="1"/>
        <v>23.783766509502726</v>
      </c>
      <c r="G15">
        <f t="shared" si="2"/>
        <v>13.699966576630327</v>
      </c>
      <c r="H15">
        <f t="shared" si="3"/>
        <v>13.699966576630327</v>
      </c>
      <c r="I15">
        <f t="shared" si="4"/>
        <v>16.05843333773386</v>
      </c>
      <c r="J15">
        <f t="shared" si="5"/>
        <v>2.2436439874128707E-3</v>
      </c>
      <c r="K15">
        <f t="shared" si="6"/>
        <v>16.022484586527881</v>
      </c>
      <c r="L15">
        <f t="shared" si="7"/>
        <v>-7.7258025389530971E-2</v>
      </c>
      <c r="M15">
        <f t="shared" si="8"/>
        <v>-1.2019167697833588</v>
      </c>
      <c r="N15">
        <f t="shared" si="9"/>
        <v>-5.4632580444698107</v>
      </c>
      <c r="O15">
        <f t="shared" si="10"/>
        <v>0.22000000000000008</v>
      </c>
      <c r="P15">
        <f t="shared" si="11"/>
        <v>-8.340851976289787E-2</v>
      </c>
      <c r="Q15">
        <f t="shared" si="12"/>
        <v>17.260350107517219</v>
      </c>
      <c r="R15">
        <f t="shared" si="13"/>
        <v>78.456136852350966</v>
      </c>
      <c r="S15">
        <v>0.1</v>
      </c>
      <c r="T15">
        <f t="shared" si="14"/>
        <v>-0.12019167697833588</v>
      </c>
      <c r="U15">
        <v>20</v>
      </c>
      <c r="V15">
        <f t="shared" si="15"/>
        <v>345.20700215034435</v>
      </c>
      <c r="W15" s="5"/>
      <c r="X15" s="5"/>
      <c r="Y15" s="5"/>
      <c r="Z15" s="5"/>
      <c r="AA15" s="5"/>
    </row>
    <row r="16" spans="1:27">
      <c r="A16">
        <v>2.8570000000000002</v>
      </c>
      <c r="B16">
        <v>500</v>
      </c>
      <c r="C16" s="6">
        <f t="shared" si="0"/>
        <v>79.432914066030591</v>
      </c>
      <c r="D16" s="12">
        <f t="shared" si="17"/>
        <v>0.23000000000000009</v>
      </c>
      <c r="E16">
        <f t="shared" si="16"/>
        <v>4581.5726653347538</v>
      </c>
      <c r="F16" s="7">
        <f t="shared" si="1"/>
        <v>23.783766509502726</v>
      </c>
      <c r="G16">
        <f t="shared" si="2"/>
        <v>13.699966576630327</v>
      </c>
      <c r="H16">
        <f t="shared" si="3"/>
        <v>13.699966576630327</v>
      </c>
      <c r="I16">
        <f t="shared" si="4"/>
        <v>16.788362125812672</v>
      </c>
      <c r="J16">
        <f t="shared" si="5"/>
        <v>2.3456190092317804E-3</v>
      </c>
      <c r="K16">
        <f t="shared" si="6"/>
        <v>16.749075176691175</v>
      </c>
      <c r="L16">
        <f t="shared" si="7"/>
        <v>-7.6078034224741797E-2</v>
      </c>
      <c r="M16">
        <f t="shared" si="8"/>
        <v>-1.234949765403585</v>
      </c>
      <c r="N16">
        <f t="shared" si="9"/>
        <v>-5.3693468061025413</v>
      </c>
      <c r="O16">
        <f t="shared" si="10"/>
        <v>0.23000000000000007</v>
      </c>
      <c r="P16">
        <f t="shared" si="11"/>
        <v>-8.1974760398512078E-2</v>
      </c>
      <c r="Q16">
        <f t="shared" si="12"/>
        <v>18.023311891216256</v>
      </c>
      <c r="R16">
        <f t="shared" si="13"/>
        <v>78.362225613983696</v>
      </c>
      <c r="S16">
        <v>0.1</v>
      </c>
      <c r="T16">
        <f t="shared" si="14"/>
        <v>-0.12349497654035851</v>
      </c>
      <c r="U16">
        <v>20</v>
      </c>
      <c r="V16">
        <f t="shared" si="15"/>
        <v>360.46623782432511</v>
      </c>
      <c r="W16" s="5"/>
      <c r="X16" s="5"/>
      <c r="Y16" s="5"/>
      <c r="Z16" s="5"/>
      <c r="AA16" s="5"/>
    </row>
    <row r="17" spans="1:22">
      <c r="A17">
        <v>2.8570000000000002</v>
      </c>
      <c r="B17">
        <v>500</v>
      </c>
      <c r="C17" s="6">
        <f t="shared" si="0"/>
        <v>79.432914066030591</v>
      </c>
      <c r="D17" s="12">
        <f t="shared" si="17"/>
        <v>0.2400000000000001</v>
      </c>
      <c r="E17">
        <f t="shared" si="16"/>
        <v>4581.5726653347538</v>
      </c>
      <c r="F17" s="7">
        <f t="shared" si="1"/>
        <v>23.783766509502726</v>
      </c>
      <c r="G17">
        <f t="shared" si="2"/>
        <v>13.699966576630327</v>
      </c>
      <c r="H17">
        <f t="shared" si="3"/>
        <v>13.699966576630327</v>
      </c>
      <c r="I17">
        <f t="shared" si="4"/>
        <v>17.518290913891487</v>
      </c>
      <c r="J17">
        <f t="shared" si="5"/>
        <v>2.4475928583447318E-3</v>
      </c>
      <c r="K17">
        <f t="shared" si="6"/>
        <v>17.475517960934429</v>
      </c>
      <c r="L17">
        <f t="shared" si="7"/>
        <v>-7.484133685625749E-2</v>
      </c>
      <c r="M17">
        <f t="shared" si="8"/>
        <v>-1.2651181734948107</v>
      </c>
      <c r="N17">
        <f t="shared" si="9"/>
        <v>-5.2713257228950425</v>
      </c>
      <c r="O17">
        <f t="shared" si="10"/>
        <v>0.24000000000000019</v>
      </c>
      <c r="P17">
        <f t="shared" si="11"/>
        <v>-8.0478255311374688E-2</v>
      </c>
      <c r="Q17">
        <f t="shared" si="12"/>
        <v>18.7834090873863</v>
      </c>
      <c r="R17">
        <f t="shared" si="13"/>
        <v>78.264204530776212</v>
      </c>
      <c r="S17">
        <v>0.1</v>
      </c>
      <c r="T17">
        <f t="shared" si="14"/>
        <v>-0.12651181734948108</v>
      </c>
      <c r="U17">
        <v>20</v>
      </c>
      <c r="V17">
        <f t="shared" si="15"/>
        <v>375.66818174772601</v>
      </c>
    </row>
    <row r="18" spans="1:22">
      <c r="A18">
        <v>2.8570000000000002</v>
      </c>
      <c r="B18">
        <v>500</v>
      </c>
      <c r="C18" s="6">
        <f t="shared" si="0"/>
        <v>79.432914066030591</v>
      </c>
      <c r="D18" s="12">
        <f t="shared" si="17"/>
        <v>0.25000000000000011</v>
      </c>
      <c r="E18">
        <f t="shared" si="16"/>
        <v>4581.5726653347538</v>
      </c>
      <c r="F18" s="7">
        <f t="shared" si="1"/>
        <v>23.783766509502726</v>
      </c>
      <c r="G18">
        <f t="shared" si="2"/>
        <v>13.699966576630327</v>
      </c>
      <c r="H18">
        <f t="shared" si="3"/>
        <v>13.699966576630327</v>
      </c>
      <c r="I18">
        <f t="shared" si="4"/>
        <v>18.248219701970299</v>
      </c>
      <c r="J18">
        <f t="shared" si="5"/>
        <v>2.5495654837788865E-3</v>
      </c>
      <c r="K18">
        <f t="shared" si="6"/>
        <v>18.20181298783432</v>
      </c>
      <c r="L18">
        <f t="shared" si="7"/>
        <v>-7.3548761814342445E-2</v>
      </c>
      <c r="M18">
        <f t="shared" si="8"/>
        <v>-1.2923140938954532</v>
      </c>
      <c r="N18">
        <f t="shared" si="9"/>
        <v>-5.1692563755818099</v>
      </c>
      <c r="O18">
        <f t="shared" si="10"/>
        <v>0.25000000000000017</v>
      </c>
      <c r="P18">
        <f t="shared" si="11"/>
        <v>-7.8919944665371139E-2</v>
      </c>
      <c r="Q18">
        <f t="shared" si="12"/>
        <v>19.540533795865752</v>
      </c>
      <c r="R18">
        <f t="shared" si="13"/>
        <v>78.162135183462979</v>
      </c>
      <c r="S18">
        <v>0.1</v>
      </c>
      <c r="T18">
        <f t="shared" si="14"/>
        <v>-0.12923140938954533</v>
      </c>
      <c r="U18">
        <v>20</v>
      </c>
      <c r="V18">
        <f t="shared" si="15"/>
        <v>390.81067591731505</v>
      </c>
    </row>
    <row r="19" spans="1:22">
      <c r="A19">
        <v>2.8570000000000002</v>
      </c>
      <c r="B19">
        <v>500</v>
      </c>
      <c r="C19" s="6">
        <f t="shared" si="0"/>
        <v>79.432914066030591</v>
      </c>
      <c r="D19" s="12">
        <f t="shared" si="17"/>
        <v>0.26000000000000012</v>
      </c>
      <c r="E19">
        <f t="shared" si="16"/>
        <v>4581.5726653347538</v>
      </c>
      <c r="F19" s="7">
        <f t="shared" si="1"/>
        <v>23.783766509502726</v>
      </c>
      <c r="G19">
        <f t="shared" si="2"/>
        <v>13.699966576630327</v>
      </c>
      <c r="H19">
        <f t="shared" si="3"/>
        <v>13.699966576630327</v>
      </c>
      <c r="I19">
        <f t="shared" si="4"/>
        <v>18.978148490049108</v>
      </c>
      <c r="J19">
        <f t="shared" si="5"/>
        <v>2.6515368345632435E-3</v>
      </c>
      <c r="K19">
        <f t="shared" si="6"/>
        <v>18.927960306094349</v>
      </c>
      <c r="L19">
        <f t="shared" si="7"/>
        <v>-7.2201195929801232E-2</v>
      </c>
      <c r="M19">
        <f t="shared" si="8"/>
        <v>-1.3164331866570604</v>
      </c>
      <c r="N19">
        <f t="shared" si="9"/>
        <v>-5.0632045640656145</v>
      </c>
      <c r="O19">
        <f t="shared" si="10"/>
        <v>0.26000000000000012</v>
      </c>
      <c r="P19">
        <f t="shared" si="11"/>
        <v>-7.7300833039169681E-2</v>
      </c>
      <c r="Q19">
        <f t="shared" si="12"/>
        <v>20.294581676706169</v>
      </c>
      <c r="R19">
        <f t="shared" si="13"/>
        <v>78.056083371946769</v>
      </c>
      <c r="S19">
        <v>0.1</v>
      </c>
      <c r="T19">
        <f t="shared" si="14"/>
        <v>-0.13164331866570606</v>
      </c>
      <c r="U19">
        <v>20</v>
      </c>
      <c r="V19">
        <f t="shared" si="15"/>
        <v>405.8916335341234</v>
      </c>
    </row>
    <row r="20" spans="1:22">
      <c r="A20">
        <v>2.8570000000000002</v>
      </c>
      <c r="B20">
        <v>500</v>
      </c>
      <c r="C20" s="6">
        <f t="shared" si="0"/>
        <v>79.432914066030591</v>
      </c>
      <c r="D20" s="12">
        <f t="shared" si="17"/>
        <v>0.27000000000000013</v>
      </c>
      <c r="E20">
        <f t="shared" si="16"/>
        <v>4581.5726653347538</v>
      </c>
      <c r="F20" s="7">
        <f t="shared" si="1"/>
        <v>23.783766509502726</v>
      </c>
      <c r="G20">
        <f t="shared" si="2"/>
        <v>13.699966576630327</v>
      </c>
      <c r="H20">
        <f t="shared" si="3"/>
        <v>13.699966576630327</v>
      </c>
      <c r="I20">
        <f t="shared" si="4"/>
        <v>19.70807727812792</v>
      </c>
      <c r="J20">
        <f t="shared" si="5"/>
        <v>2.753506859728712E-3</v>
      </c>
      <c r="K20">
        <f t="shared" si="6"/>
        <v>19.653959964544715</v>
      </c>
      <c r="L20">
        <f t="shared" si="7"/>
        <v>-7.0799580740462886E-2</v>
      </c>
      <c r="M20">
        <f t="shared" si="8"/>
        <v>-1.3373748117964008</v>
      </c>
      <c r="N20">
        <f t="shared" si="9"/>
        <v>-4.9532400436903714</v>
      </c>
      <c r="O20">
        <f t="shared" si="10"/>
        <v>0.27000000000000013</v>
      </c>
      <c r="P20">
        <f t="shared" si="11"/>
        <v>-7.5621985399853001E-2</v>
      </c>
      <c r="Q20">
        <f t="shared" si="12"/>
        <v>21.045452089924321</v>
      </c>
      <c r="R20">
        <f t="shared" si="13"/>
        <v>77.946118851571526</v>
      </c>
      <c r="S20">
        <v>0.1</v>
      </c>
      <c r="T20">
        <f t="shared" si="14"/>
        <v>-0.1337374811796401</v>
      </c>
      <c r="U20">
        <v>20</v>
      </c>
      <c r="V20">
        <f t="shared" si="15"/>
        <v>420.90904179848644</v>
      </c>
    </row>
    <row r="21" spans="1:22">
      <c r="A21">
        <v>2.8570000000000002</v>
      </c>
      <c r="B21">
        <v>500</v>
      </c>
      <c r="C21" s="6">
        <f t="shared" si="0"/>
        <v>79.432914066030591</v>
      </c>
      <c r="D21" s="12">
        <f t="shared" si="17"/>
        <v>0.28000000000000014</v>
      </c>
      <c r="E21">
        <f t="shared" si="16"/>
        <v>4581.5726653347538</v>
      </c>
      <c r="F21" s="7">
        <f t="shared" si="1"/>
        <v>23.783766509502726</v>
      </c>
      <c r="G21">
        <f t="shared" si="2"/>
        <v>13.699966576630327</v>
      </c>
      <c r="H21">
        <f t="shared" si="3"/>
        <v>13.699966576630327</v>
      </c>
      <c r="I21">
        <f t="shared" si="4"/>
        <v>20.438006066206732</v>
      </c>
      <c r="J21">
        <f t="shared" si="5"/>
        <v>2.8554755083081899E-3</v>
      </c>
      <c r="K21">
        <f t="shared" si="6"/>
        <v>20.379812012142136</v>
      </c>
      <c r="L21">
        <f t="shared" si="7"/>
        <v>-6.9344908924356519E-2</v>
      </c>
      <c r="M21">
        <f t="shared" si="8"/>
        <v>-1.3550421538129087</v>
      </c>
      <c r="N21">
        <f t="shared" si="9"/>
        <v>-4.8394362636175288</v>
      </c>
      <c r="O21">
        <f t="shared" si="10"/>
        <v>0.28000000000000014</v>
      </c>
      <c r="P21">
        <f t="shared" si="11"/>
        <v>-7.3884523108664557E-2</v>
      </c>
      <c r="Q21">
        <f t="shared" si="12"/>
        <v>21.793048220019642</v>
      </c>
      <c r="R21">
        <f t="shared" si="13"/>
        <v>77.832315071498684</v>
      </c>
      <c r="S21">
        <v>0.1</v>
      </c>
      <c r="T21">
        <f t="shared" si="14"/>
        <v>-0.13550421538129087</v>
      </c>
      <c r="U21">
        <v>20</v>
      </c>
      <c r="V21">
        <f t="shared" si="15"/>
        <v>435.86096440039285</v>
      </c>
    </row>
    <row r="22" spans="1:22">
      <c r="A22">
        <v>2.8570000000000002</v>
      </c>
      <c r="B22">
        <v>500</v>
      </c>
      <c r="C22" s="6">
        <f t="shared" si="0"/>
        <v>79.432914066030591</v>
      </c>
      <c r="D22" s="12">
        <f t="shared" si="17"/>
        <v>0.29000000000000015</v>
      </c>
      <c r="E22">
        <f t="shared" si="16"/>
        <v>4581.5726653347538</v>
      </c>
      <c r="F22" s="7">
        <f t="shared" si="1"/>
        <v>23.783766509502726</v>
      </c>
      <c r="G22">
        <f t="shared" si="2"/>
        <v>13.699966576630327</v>
      </c>
      <c r="H22">
        <f t="shared" si="3"/>
        <v>13.699966576630327</v>
      </c>
      <c r="I22">
        <f t="shared" si="4"/>
        <v>21.167934854285548</v>
      </c>
      <c r="J22">
        <f t="shared" si="5"/>
        <v>2.9574427293366395E-3</v>
      </c>
      <c r="K22">
        <f t="shared" si="6"/>
        <v>21.105516497969735</v>
      </c>
      <c r="L22">
        <f t="shared" si="7"/>
        <v>-6.7838220758170698E-2</v>
      </c>
      <c r="M22">
        <f t="shared" si="8"/>
        <v>-1.3693423310886697</v>
      </c>
      <c r="N22">
        <f t="shared" si="9"/>
        <v>-4.7218701072023066</v>
      </c>
      <c r="O22">
        <f t="shared" si="10"/>
        <v>0.29000000000000015</v>
      </c>
      <c r="P22">
        <f t="shared" si="11"/>
        <v>-7.2089619957287118E-2</v>
      </c>
      <c r="Q22">
        <f t="shared" si="12"/>
        <v>22.537277185374219</v>
      </c>
      <c r="R22">
        <f t="shared" si="13"/>
        <v>77.714748915083476</v>
      </c>
      <c r="S22">
        <v>0.1</v>
      </c>
      <c r="T22">
        <f t="shared" si="14"/>
        <v>-0.13693423310886696</v>
      </c>
      <c r="U22">
        <v>20</v>
      </c>
      <c r="V22">
        <f t="shared" si="15"/>
        <v>450.74554370748439</v>
      </c>
    </row>
    <row r="23" spans="1:22">
      <c r="A23">
        <v>2.8570000000000002</v>
      </c>
      <c r="B23">
        <v>500</v>
      </c>
      <c r="C23" s="6">
        <f t="shared" si="0"/>
        <v>79.432914066030591</v>
      </c>
      <c r="D23" s="12">
        <f t="shared" si="17"/>
        <v>0.30000000000000016</v>
      </c>
      <c r="E23">
        <f t="shared" si="16"/>
        <v>4581.5726653347538</v>
      </c>
      <c r="F23" s="7">
        <f t="shared" si="1"/>
        <v>23.783766509502726</v>
      </c>
      <c r="G23">
        <f t="shared" si="2"/>
        <v>13.699966576630327</v>
      </c>
      <c r="H23">
        <f t="shared" si="3"/>
        <v>13.699966576630327</v>
      </c>
      <c r="I23">
        <f t="shared" si="4"/>
        <v>21.89786364236436</v>
      </c>
      <c r="J23">
        <f t="shared" si="5"/>
        <v>3.0594084718511658E-3</v>
      </c>
      <c r="K23">
        <f t="shared" si="6"/>
        <v>21.831073471236852</v>
      </c>
      <c r="L23">
        <f t="shared" si="7"/>
        <v>-6.628060060220009E-2</v>
      </c>
      <c r="M23">
        <f t="shared" si="8"/>
        <v>-1.3801864903368277</v>
      </c>
      <c r="N23">
        <f t="shared" si="9"/>
        <v>-4.6006216344560897</v>
      </c>
      <c r="O23">
        <f t="shared" si="10"/>
        <v>0.30000000000000016</v>
      </c>
      <c r="P23">
        <f t="shared" si="11"/>
        <v>-7.0238498235970837E-2</v>
      </c>
      <c r="Q23">
        <f t="shared" si="12"/>
        <v>23.278050132701189</v>
      </c>
      <c r="R23">
        <f t="shared" si="13"/>
        <v>77.593500442337259</v>
      </c>
      <c r="S23">
        <v>0.1</v>
      </c>
      <c r="T23">
        <f t="shared" si="14"/>
        <v>-0.13801864903368277</v>
      </c>
      <c r="U23">
        <v>20</v>
      </c>
      <c r="V23">
        <f t="shared" si="15"/>
        <v>465.56100265402381</v>
      </c>
    </row>
    <row r="24" spans="1:22">
      <c r="A24">
        <v>2.8570000000000002</v>
      </c>
      <c r="B24">
        <v>500</v>
      </c>
      <c r="C24" s="6">
        <f t="shared" si="0"/>
        <v>79.432914066030591</v>
      </c>
      <c r="D24" s="12">
        <f t="shared" si="17"/>
        <v>0.31000000000000016</v>
      </c>
      <c r="E24">
        <f t="shared" si="16"/>
        <v>4581.5726653347538</v>
      </c>
      <c r="F24" s="7">
        <f t="shared" si="1"/>
        <v>23.783766509502726</v>
      </c>
      <c r="G24">
        <f t="shared" si="2"/>
        <v>13.699966576630327</v>
      </c>
      <c r="H24">
        <f t="shared" si="3"/>
        <v>13.699966576630327</v>
      </c>
      <c r="I24">
        <f t="shared" si="4"/>
        <v>22.627792430443172</v>
      </c>
      <c r="J24">
        <f t="shared" si="5"/>
        <v>3.1613726848910887E-3</v>
      </c>
      <c r="K24">
        <f t="shared" si="6"/>
        <v>22.556482981278943</v>
      </c>
      <c r="L24">
        <f t="shared" si="7"/>
        <v>-6.4673173414956597E-2</v>
      </c>
      <c r="M24">
        <f t="shared" si="8"/>
        <v>-1.3874898863155454</v>
      </c>
      <c r="N24">
        <f t="shared" si="9"/>
        <v>-4.4757738268243372</v>
      </c>
      <c r="O24">
        <f t="shared" si="10"/>
        <v>0.31000000000000016</v>
      </c>
      <c r="P24">
        <f t="shared" si="11"/>
        <v>-6.8332424837012781E-2</v>
      </c>
      <c r="Q24">
        <f t="shared" si="12"/>
        <v>24.015282316758714</v>
      </c>
      <c r="R24">
        <f t="shared" si="13"/>
        <v>77.468652634705492</v>
      </c>
      <c r="S24">
        <v>0.1</v>
      </c>
      <c r="T24">
        <f t="shared" si="14"/>
        <v>-0.13874898863155455</v>
      </c>
      <c r="U24">
        <v>20</v>
      </c>
      <c r="V24">
        <f t="shared" si="15"/>
        <v>480.30564633517429</v>
      </c>
    </row>
    <row r="25" spans="1:22">
      <c r="A25">
        <v>2.8570000000000002</v>
      </c>
      <c r="B25">
        <v>500</v>
      </c>
      <c r="C25" s="6">
        <f t="shared" si="0"/>
        <v>79.432914066030591</v>
      </c>
      <c r="D25" s="12">
        <f t="shared" si="17"/>
        <v>0.32000000000000017</v>
      </c>
      <c r="E25">
        <f t="shared" si="16"/>
        <v>4581.5726653347538</v>
      </c>
      <c r="F25" s="7">
        <f t="shared" si="1"/>
        <v>23.783766509502726</v>
      </c>
      <c r="G25">
        <f t="shared" si="2"/>
        <v>13.699966576630327</v>
      </c>
      <c r="H25">
        <f t="shared" si="3"/>
        <v>13.699966576630327</v>
      </c>
      <c r="I25">
        <f t="shared" si="4"/>
        <v>23.357721218521984</v>
      </c>
      <c r="J25">
        <f t="shared" si="5"/>
        <v>3.2633353174980249E-3</v>
      </c>
      <c r="K25">
        <f t="shared" si="6"/>
        <v>23.281745077557407</v>
      </c>
      <c r="L25">
        <f t="shared" si="7"/>
        <v>-6.3017101302080825E-2</v>
      </c>
      <c r="M25">
        <f t="shared" si="8"/>
        <v>-1.3911719470770829</v>
      </c>
      <c r="N25">
        <f t="shared" si="9"/>
        <v>-4.3474123346158819</v>
      </c>
      <c r="O25">
        <f t="shared" si="10"/>
        <v>0.32000000000000017</v>
      </c>
      <c r="P25">
        <f t="shared" si="11"/>
        <v>-6.6372707398715758E-2</v>
      </c>
      <c r="Q25">
        <f t="shared" si="12"/>
        <v>24.748893165599064</v>
      </c>
      <c r="R25">
        <f t="shared" si="13"/>
        <v>77.340291142497037</v>
      </c>
      <c r="S25">
        <v>0.1</v>
      </c>
      <c r="T25">
        <f t="shared" si="14"/>
        <v>-0.13911719470770831</v>
      </c>
      <c r="U25">
        <v>20</v>
      </c>
      <c r="V25">
        <f t="shared" si="15"/>
        <v>494.97786331198131</v>
      </c>
    </row>
    <row r="26" spans="1:22">
      <c r="A26">
        <v>2.8570000000000002</v>
      </c>
      <c r="B26">
        <v>500</v>
      </c>
      <c r="C26" s="6">
        <f t="shared" si="0"/>
        <v>79.432914066030591</v>
      </c>
      <c r="D26" s="12">
        <f t="shared" si="17"/>
        <v>0.33000000000000018</v>
      </c>
      <c r="E26">
        <f t="shared" si="16"/>
        <v>4581.5726653347538</v>
      </c>
      <c r="F26" s="7">
        <f t="shared" si="1"/>
        <v>23.783766509502726</v>
      </c>
      <c r="G26">
        <f t="shared" si="2"/>
        <v>13.699966576630327</v>
      </c>
      <c r="H26">
        <f t="shared" si="3"/>
        <v>13.699966576630327</v>
      </c>
      <c r="I26">
        <f t="shared" si="4"/>
        <v>24.087650006600796</v>
      </c>
      <c r="J26">
        <f t="shared" si="5"/>
        <v>3.3652963187159571E-3</v>
      </c>
      <c r="K26">
        <f t="shared" si="6"/>
        <v>24.006859809659421</v>
      </c>
      <c r="L26">
        <f t="shared" si="7"/>
        <v>-6.1313580105226029E-2</v>
      </c>
      <c r="M26">
        <f t="shared" si="8"/>
        <v>-1.3911563250731105</v>
      </c>
      <c r="N26">
        <f t="shared" si="9"/>
        <v>-4.2156252274942716</v>
      </c>
      <c r="O26">
        <f t="shared" si="10"/>
        <v>0.33000000000000018</v>
      </c>
      <c r="P26">
        <f t="shared" si="11"/>
        <v>-6.4360690496095746E-2</v>
      </c>
      <c r="Q26">
        <f t="shared" si="12"/>
        <v>25.478806331673905</v>
      </c>
      <c r="R26">
        <f t="shared" si="13"/>
        <v>77.208504035375427</v>
      </c>
      <c r="S26">
        <v>0.1</v>
      </c>
      <c r="T26">
        <f t="shared" si="14"/>
        <v>-0.13911563250731104</v>
      </c>
      <c r="U26">
        <v>20</v>
      </c>
      <c r="V26">
        <f t="shared" si="15"/>
        <v>509.57612663347811</v>
      </c>
    </row>
    <row r="27" spans="1:22">
      <c r="A27">
        <v>2.8570000000000002</v>
      </c>
      <c r="B27">
        <v>500</v>
      </c>
      <c r="C27" s="6">
        <f t="shared" si="0"/>
        <v>79.432914066030591</v>
      </c>
      <c r="D27" s="12">
        <f t="shared" si="17"/>
        <v>0.34000000000000019</v>
      </c>
      <c r="E27">
        <f t="shared" si="16"/>
        <v>4581.5726653347538</v>
      </c>
      <c r="F27" s="7">
        <f t="shared" si="1"/>
        <v>23.783766509502726</v>
      </c>
      <c r="G27">
        <f t="shared" si="2"/>
        <v>13.699966576630327</v>
      </c>
      <c r="H27">
        <f t="shared" si="3"/>
        <v>13.699966576630327</v>
      </c>
      <c r="I27">
        <f t="shared" si="4"/>
        <v>24.817578794679605</v>
      </c>
      <c r="J27">
        <f t="shared" si="5"/>
        <v>3.4672556375913198E-3</v>
      </c>
      <c r="K27">
        <f t="shared" si="6"/>
        <v>24.731827227297821</v>
      </c>
      <c r="L27">
        <f t="shared" si="7"/>
        <v>-5.9563836037290097E-2</v>
      </c>
      <c r="M27">
        <f t="shared" si="8"/>
        <v>-1.3873709344875689</v>
      </c>
      <c r="N27">
        <f t="shared" si="9"/>
        <v>-4.0805027484928473</v>
      </c>
      <c r="O27">
        <f t="shared" si="10"/>
        <v>0.34000000000000014</v>
      </c>
      <c r="P27">
        <f t="shared" si="11"/>
        <v>-6.2297751885386984E-2</v>
      </c>
      <c r="Q27">
        <f t="shared" si="12"/>
        <v>26.204949729167176</v>
      </c>
      <c r="R27">
        <f t="shared" si="13"/>
        <v>77.073381556374002</v>
      </c>
      <c r="S27">
        <v>0.1</v>
      </c>
      <c r="T27">
        <f t="shared" si="14"/>
        <v>-0.1387370934487569</v>
      </c>
      <c r="U27">
        <v>20</v>
      </c>
      <c r="V27">
        <f t="shared" si="15"/>
        <v>524.09899458334348</v>
      </c>
    </row>
    <row r="28" spans="1:22">
      <c r="A28">
        <v>2.8570000000000002</v>
      </c>
      <c r="B28">
        <v>500</v>
      </c>
      <c r="C28" s="6">
        <f t="shared" si="0"/>
        <v>79.432914066030591</v>
      </c>
      <c r="D28" s="12">
        <f t="shared" si="17"/>
        <v>0.3500000000000002</v>
      </c>
      <c r="E28">
        <f t="shared" si="16"/>
        <v>4581.5726653347538</v>
      </c>
      <c r="F28" s="7">
        <f t="shared" si="1"/>
        <v>23.783766509502726</v>
      </c>
      <c r="G28">
        <f t="shared" si="2"/>
        <v>13.699966576630327</v>
      </c>
      <c r="H28">
        <f t="shared" si="3"/>
        <v>13.699966576630327</v>
      </c>
      <c r="I28">
        <f t="shared" si="4"/>
        <v>25.547507582758421</v>
      </c>
      <c r="J28">
        <f t="shared" si="5"/>
        <v>3.5692132231730663E-3</v>
      </c>
      <c r="K28">
        <f t="shared" si="6"/>
        <v>25.456647380310962</v>
      </c>
      <c r="L28">
        <f t="shared" si="7"/>
        <v>-5.7769122370800785E-2</v>
      </c>
      <c r="M28">
        <f t="shared" si="8"/>
        <v>-1.3797479752160493</v>
      </c>
      <c r="N28">
        <f t="shared" si="9"/>
        <v>-3.9421370720458526</v>
      </c>
      <c r="O28">
        <f t="shared" si="10"/>
        <v>0.3500000000000002</v>
      </c>
      <c r="P28">
        <f t="shared" si="11"/>
        <v>-6.0185298809860344E-2</v>
      </c>
      <c r="Q28">
        <f t="shared" si="12"/>
        <v>26.927255557974469</v>
      </c>
      <c r="R28">
        <f t="shared" si="13"/>
        <v>76.935015879927008</v>
      </c>
      <c r="S28">
        <v>0.1</v>
      </c>
      <c r="T28">
        <f t="shared" si="14"/>
        <v>-0.13797479752160494</v>
      </c>
      <c r="U28">
        <v>20</v>
      </c>
      <c r="V28">
        <f t="shared" si="15"/>
        <v>538.54511115948935</v>
      </c>
    </row>
    <row r="29" spans="1:22">
      <c r="A29">
        <v>2.8570000000000002</v>
      </c>
      <c r="B29">
        <v>500</v>
      </c>
      <c r="C29" s="6">
        <f t="shared" si="0"/>
        <v>79.432914066030591</v>
      </c>
      <c r="D29" s="12">
        <f t="shared" si="17"/>
        <v>0.36000000000000021</v>
      </c>
      <c r="E29">
        <f t="shared" si="16"/>
        <v>4581.5726653347538</v>
      </c>
      <c r="F29" s="7">
        <f t="shared" si="1"/>
        <v>23.783766509502726</v>
      </c>
      <c r="G29">
        <f t="shared" si="2"/>
        <v>13.699966576630327</v>
      </c>
      <c r="H29">
        <f t="shared" si="3"/>
        <v>13.699966576630327</v>
      </c>
      <c r="I29">
        <f t="shared" si="4"/>
        <v>26.277436370837233</v>
      </c>
      <c r="J29">
        <f t="shared" si="5"/>
        <v>3.6711690245127509E-3</v>
      </c>
      <c r="K29">
        <f t="shared" si="6"/>
        <v>26.181320318662511</v>
      </c>
      <c r="L29">
        <f t="shared" si="7"/>
        <v>-5.5930716186459062E-2</v>
      </c>
      <c r="M29">
        <f t="shared" si="8"/>
        <v>-1.3682239439551684</v>
      </c>
      <c r="N29">
        <f t="shared" si="9"/>
        <v>-3.8006220665421324</v>
      </c>
      <c r="O29">
        <f t="shared" si="10"/>
        <v>0.36000000000000015</v>
      </c>
      <c r="P29">
        <f t="shared" si="11"/>
        <v>-5.8024764374689043E-2</v>
      </c>
      <c r="Q29">
        <f t="shared" si="12"/>
        <v>27.645660314792398</v>
      </c>
      <c r="R29">
        <f t="shared" si="13"/>
        <v>76.793500874423287</v>
      </c>
      <c r="S29">
        <v>0.1</v>
      </c>
      <c r="T29">
        <f t="shared" si="14"/>
        <v>-0.13682239439551686</v>
      </c>
      <c r="U29">
        <v>20</v>
      </c>
      <c r="V29">
        <f t="shared" si="15"/>
        <v>552.913206295848</v>
      </c>
    </row>
    <row r="30" spans="1:22">
      <c r="A30">
        <v>2.8570000000000002</v>
      </c>
      <c r="B30">
        <v>500</v>
      </c>
      <c r="C30" s="6">
        <f t="shared" si="0"/>
        <v>79.432914066030591</v>
      </c>
      <c r="D30" s="12">
        <f t="shared" si="17"/>
        <v>0.37000000000000022</v>
      </c>
      <c r="E30">
        <f t="shared" si="16"/>
        <v>4581.5726653347538</v>
      </c>
      <c r="F30" s="7">
        <f t="shared" si="1"/>
        <v>23.783766509502726</v>
      </c>
      <c r="G30">
        <f t="shared" si="2"/>
        <v>13.699966576630327</v>
      </c>
      <c r="H30">
        <f t="shared" si="3"/>
        <v>13.699966576630327</v>
      </c>
      <c r="I30">
        <f t="shared" si="4"/>
        <v>27.007365158916045</v>
      </c>
      <c r="J30">
        <f t="shared" si="5"/>
        <v>3.7731229906646058E-3</v>
      </c>
      <c r="K30">
        <f t="shared" si="6"/>
        <v>26.905846092441372</v>
      </c>
      <c r="L30">
        <f t="shared" si="7"/>
        <v>-5.4049915188843611E-2</v>
      </c>
      <c r="M30">
        <f t="shared" si="8"/>
        <v>-1.352739632905865</v>
      </c>
      <c r="N30">
        <f t="shared" si="9"/>
        <v>-3.6560530619077412</v>
      </c>
      <c r="O30">
        <f t="shared" si="10"/>
        <v>0.37000000000000016</v>
      </c>
      <c r="P30">
        <f t="shared" si="11"/>
        <v>-5.5817603998591467E-2</v>
      </c>
      <c r="Q30">
        <f t="shared" si="12"/>
        <v>28.360104791821907</v>
      </c>
      <c r="R30">
        <f t="shared" si="13"/>
        <v>76.648931869788896</v>
      </c>
      <c r="S30">
        <v>0.1</v>
      </c>
      <c r="T30">
        <f t="shared" si="14"/>
        <v>-0.1352739632905865</v>
      </c>
      <c r="U30">
        <v>20</v>
      </c>
      <c r="V30">
        <f t="shared" si="15"/>
        <v>567.20209583643816</v>
      </c>
    </row>
    <row r="31" spans="1:22">
      <c r="A31">
        <v>2.8570000000000002</v>
      </c>
      <c r="B31">
        <v>500</v>
      </c>
      <c r="C31" s="6">
        <f t="shared" si="0"/>
        <v>79.432914066030591</v>
      </c>
      <c r="D31" s="12">
        <f t="shared" si="17"/>
        <v>0.38000000000000023</v>
      </c>
      <c r="E31">
        <f t="shared" si="16"/>
        <v>4581.5726653347538</v>
      </c>
      <c r="F31" s="7">
        <f t="shared" si="1"/>
        <v>23.783766509502726</v>
      </c>
      <c r="G31">
        <f t="shared" si="2"/>
        <v>13.699966576630327</v>
      </c>
      <c r="H31">
        <f t="shared" si="3"/>
        <v>13.699966576630327</v>
      </c>
      <c r="I31">
        <f t="shared" si="4"/>
        <v>27.737293946994857</v>
      </c>
      <c r="J31">
        <f t="shared" si="5"/>
        <v>3.8750750706856118E-3</v>
      </c>
      <c r="K31">
        <f t="shared" si="6"/>
        <v>27.63022475186148</v>
      </c>
      <c r="L31">
        <f t="shared" si="7"/>
        <v>-5.212803459615678E-2</v>
      </c>
      <c r="M31">
        <f t="shared" si="8"/>
        <v>-1.3332401166312511</v>
      </c>
      <c r="N31">
        <f t="shared" si="9"/>
        <v>-3.5085266227138163</v>
      </c>
      <c r="O31">
        <f t="shared" si="10"/>
        <v>0.38000000000000017</v>
      </c>
      <c r="P31">
        <f t="shared" si="11"/>
        <v>-5.3565291949829258E-2</v>
      </c>
      <c r="Q31">
        <f t="shared" si="12"/>
        <v>29.070534063626106</v>
      </c>
      <c r="R31">
        <f t="shared" si="13"/>
        <v>76.501405430594971</v>
      </c>
      <c r="S31">
        <v>0.1</v>
      </c>
      <c r="T31">
        <f t="shared" si="14"/>
        <v>-0.1333240116631251</v>
      </c>
      <c r="U31">
        <v>20</v>
      </c>
      <c r="V31">
        <f t="shared" si="15"/>
        <v>581.41068127252208</v>
      </c>
    </row>
    <row r="32" spans="1:22">
      <c r="A32">
        <v>2.8570000000000002</v>
      </c>
      <c r="B32">
        <v>500</v>
      </c>
      <c r="C32" s="6">
        <f t="shared" si="0"/>
        <v>79.432914066030591</v>
      </c>
      <c r="D32" s="12">
        <f t="shared" si="17"/>
        <v>0.39000000000000024</v>
      </c>
      <c r="E32">
        <f t="shared" si="16"/>
        <v>4581.5726653347538</v>
      </c>
      <c r="F32" s="7">
        <f t="shared" si="1"/>
        <v>23.783766509502726</v>
      </c>
      <c r="G32">
        <f t="shared" si="2"/>
        <v>13.699966576630327</v>
      </c>
      <c r="H32">
        <f t="shared" si="3"/>
        <v>13.699966576630327</v>
      </c>
      <c r="I32">
        <f t="shared" si="4"/>
        <v>28.467222735073669</v>
      </c>
      <c r="J32">
        <f t="shared" si="5"/>
        <v>3.9770252136355809E-3</v>
      </c>
      <c r="K32">
        <f t="shared" si="6"/>
        <v>28.354456347261682</v>
      </c>
      <c r="L32">
        <f t="shared" si="7"/>
        <v>-5.0166404110608687E-2</v>
      </c>
      <c r="M32">
        <f t="shared" si="8"/>
        <v>-1.3096747276413556</v>
      </c>
      <c r="N32">
        <f t="shared" si="9"/>
        <v>-3.3581403272855255</v>
      </c>
      <c r="O32">
        <f t="shared" si="10"/>
        <v>0.39000000000000024</v>
      </c>
      <c r="P32">
        <f t="shared" si="11"/>
        <v>-5.1269317973824814E-2</v>
      </c>
      <c r="Q32">
        <f t="shared" si="12"/>
        <v>29.776897462715024</v>
      </c>
      <c r="R32">
        <f t="shared" si="13"/>
        <v>76.35101913516668</v>
      </c>
      <c r="S32">
        <v>0.1</v>
      </c>
      <c r="T32">
        <f t="shared" si="14"/>
        <v>-0.13096747276413556</v>
      </c>
      <c r="U32">
        <v>20</v>
      </c>
      <c r="V32">
        <f t="shared" si="15"/>
        <v>595.53794925430043</v>
      </c>
    </row>
    <row r="33" spans="1:22">
      <c r="A33">
        <v>2.8570000000000002</v>
      </c>
      <c r="B33">
        <v>500</v>
      </c>
      <c r="C33" s="6">
        <f t="shared" si="0"/>
        <v>79.432914066030591</v>
      </c>
      <c r="D33" s="12">
        <f t="shared" si="17"/>
        <v>0.40000000000000024</v>
      </c>
      <c r="E33">
        <f t="shared" si="16"/>
        <v>4581.5726653347538</v>
      </c>
      <c r="F33" s="7">
        <f t="shared" si="1"/>
        <v>23.783766509502726</v>
      </c>
      <c r="G33">
        <f t="shared" si="2"/>
        <v>13.699966576630327</v>
      </c>
      <c r="H33">
        <f t="shared" si="3"/>
        <v>13.699966576630327</v>
      </c>
      <c r="I33">
        <f t="shared" si="4"/>
        <v>29.197151523152481</v>
      </c>
      <c r="J33">
        <f t="shared" si="5"/>
        <v>4.0789733685772265E-3</v>
      </c>
      <c r="K33">
        <f t="shared" si="6"/>
        <v>29.078540929105575</v>
      </c>
      <c r="L33">
        <f t="shared" si="7"/>
        <v>-4.8166364975676057E-2</v>
      </c>
      <c r="M33">
        <f t="shared" si="8"/>
        <v>-1.2819970213045231</v>
      </c>
      <c r="N33">
        <f t="shared" si="9"/>
        <v>-3.2049925532613059</v>
      </c>
      <c r="O33">
        <f t="shared" si="10"/>
        <v>0.40000000000000024</v>
      </c>
      <c r="P33">
        <f t="shared" si="11"/>
        <v>-4.8931184019256578E-2</v>
      </c>
      <c r="Q33">
        <f t="shared" si="12"/>
        <v>30.479148544457004</v>
      </c>
      <c r="R33">
        <f t="shared" si="13"/>
        <v>76.197871361142461</v>
      </c>
      <c r="S33">
        <v>0.1</v>
      </c>
      <c r="T33">
        <f t="shared" si="14"/>
        <v>-0.12819970213045231</v>
      </c>
      <c r="U33">
        <v>20</v>
      </c>
      <c r="V33">
        <f t="shared" si="15"/>
        <v>609.58297088914014</v>
      </c>
    </row>
    <row r="34" spans="1:22">
      <c r="A34">
        <v>2.8570000000000002</v>
      </c>
      <c r="B34">
        <v>500</v>
      </c>
      <c r="C34" s="6">
        <f t="shared" si="0"/>
        <v>79.432914066030591</v>
      </c>
      <c r="D34" s="12">
        <f t="shared" si="17"/>
        <v>0.41000000000000025</v>
      </c>
      <c r="E34">
        <f t="shared" si="16"/>
        <v>4581.5726653347538</v>
      </c>
      <c r="F34" s="7">
        <f t="shared" si="1"/>
        <v>23.783766509502726</v>
      </c>
      <c r="G34">
        <f t="shared" si="2"/>
        <v>13.699966576630327</v>
      </c>
      <c r="H34">
        <f t="shared" si="3"/>
        <v>13.699966576630327</v>
      </c>
      <c r="I34">
        <f t="shared" si="4"/>
        <v>29.92708031123129</v>
      </c>
      <c r="J34">
        <f t="shared" si="5"/>
        <v>4.1809194845762497E-3</v>
      </c>
      <c r="K34">
        <f t="shared" si="6"/>
        <v>29.802478547981366</v>
      </c>
      <c r="L34">
        <f t="shared" si="7"/>
        <v>-4.6129267126017615E-2</v>
      </c>
      <c r="M34">
        <f t="shared" si="8"/>
        <v>-1.250164730707314</v>
      </c>
      <c r="N34">
        <f t="shared" si="9"/>
        <v>-3.0491822700178375</v>
      </c>
      <c r="O34">
        <f t="shared" si="10"/>
        <v>0.4100000000000002</v>
      </c>
      <c r="P34">
        <f t="shared" si="11"/>
        <v>-4.6552401068974618E-2</v>
      </c>
      <c r="Q34">
        <f t="shared" si="12"/>
        <v>31.177245041938605</v>
      </c>
      <c r="R34">
        <f t="shared" si="13"/>
        <v>76.042061077898992</v>
      </c>
      <c r="S34">
        <v>0.1</v>
      </c>
      <c r="T34">
        <f t="shared" si="14"/>
        <v>-0.12501647307073141</v>
      </c>
      <c r="U34">
        <v>20</v>
      </c>
      <c r="V34">
        <f t="shared" si="15"/>
        <v>623.54490083877204</v>
      </c>
    </row>
    <row r="35" spans="1:22">
      <c r="A35">
        <v>2.8570000000000002</v>
      </c>
      <c r="B35">
        <v>500</v>
      </c>
      <c r="C35" s="6">
        <f t="shared" si="0"/>
        <v>79.432914066030591</v>
      </c>
      <c r="D35" s="12">
        <f t="shared" si="17"/>
        <v>0.42000000000000026</v>
      </c>
      <c r="E35">
        <f t="shared" si="16"/>
        <v>4581.5726653347538</v>
      </c>
      <c r="F35" s="7">
        <f t="shared" si="1"/>
        <v>23.783766509502726</v>
      </c>
      <c r="G35">
        <f t="shared" si="2"/>
        <v>13.699966576630327</v>
      </c>
      <c r="H35">
        <f t="shared" si="3"/>
        <v>13.699966576630327</v>
      </c>
      <c r="I35">
        <f t="shared" si="4"/>
        <v>30.657009099310105</v>
      </c>
      <c r="J35">
        <f t="shared" si="5"/>
        <v>4.2828635107014018E-3</v>
      </c>
      <c r="K35">
        <f t="shared" si="6"/>
        <v>30.526269254601722</v>
      </c>
      <c r="L35">
        <f t="shared" si="7"/>
        <v>-4.4056466435326236E-2</v>
      </c>
      <c r="M35">
        <f t="shared" si="8"/>
        <v>-1.2141397121027082</v>
      </c>
      <c r="N35">
        <f t="shared" si="9"/>
        <v>-2.8908088383397796</v>
      </c>
      <c r="O35">
        <f t="shared" si="10"/>
        <v>0.42000000000000026</v>
      </c>
      <c r="P35">
        <f t="shared" si="11"/>
        <v>-4.4134486081523351E-2</v>
      </c>
      <c r="Q35">
        <f t="shared" si="12"/>
        <v>31.871148811412812</v>
      </c>
      <c r="R35">
        <f t="shared" si="13"/>
        <v>75.883687646220935</v>
      </c>
      <c r="S35">
        <v>0.1</v>
      </c>
      <c r="T35">
        <f t="shared" si="14"/>
        <v>-0.12141397121027082</v>
      </c>
      <c r="U35">
        <v>20</v>
      </c>
      <c r="V35">
        <f t="shared" si="15"/>
        <v>637.42297622825629</v>
      </c>
    </row>
    <row r="36" spans="1:22">
      <c r="A36">
        <v>2.8570000000000002</v>
      </c>
      <c r="B36">
        <v>500</v>
      </c>
      <c r="C36" s="6">
        <f t="shared" si="0"/>
        <v>79.432914066030591</v>
      </c>
      <c r="D36" s="12">
        <f t="shared" si="17"/>
        <v>0.43000000000000027</v>
      </c>
      <c r="E36">
        <f t="shared" si="16"/>
        <v>4581.5726653347538</v>
      </c>
      <c r="F36" s="7">
        <f t="shared" si="1"/>
        <v>23.783766509502726</v>
      </c>
      <c r="G36">
        <f t="shared" si="2"/>
        <v>13.699966576630327</v>
      </c>
      <c r="H36">
        <f t="shared" si="3"/>
        <v>13.699966576630327</v>
      </c>
      <c r="I36">
        <f t="shared" si="4"/>
        <v>31.386937887388918</v>
      </c>
      <c r="J36">
        <f t="shared" si="5"/>
        <v>4.3848053960245745E-3</v>
      </c>
      <c r="K36">
        <f t="shared" si="6"/>
        <v>31.249913099803603</v>
      </c>
      <c r="L36">
        <f t="shared" si="7"/>
        <v>-4.1949322066829886E-2</v>
      </c>
      <c r="M36">
        <f t="shared" si="8"/>
        <v>-1.1738878815987936</v>
      </c>
      <c r="N36">
        <f t="shared" si="9"/>
        <v>-2.7299718176716112</v>
      </c>
      <c r="O36">
        <f t="shared" si="10"/>
        <v>0.43000000000000027</v>
      </c>
      <c r="P36">
        <f t="shared" si="11"/>
        <v>-4.1678959048421546E-2</v>
      </c>
      <c r="Q36">
        <f t="shared" si="12"/>
        <v>32.560825768987712</v>
      </c>
      <c r="R36">
        <f t="shared" si="13"/>
        <v>75.722850625552766</v>
      </c>
      <c r="S36">
        <v>0.1</v>
      </c>
      <c r="T36">
        <f t="shared" si="14"/>
        <v>-0.11738878815987937</v>
      </c>
      <c r="U36">
        <v>20</v>
      </c>
      <c r="V36">
        <f t="shared" si="15"/>
        <v>651.21651537975424</v>
      </c>
    </row>
    <row r="37" spans="1:22">
      <c r="A37">
        <v>2.8570000000000002</v>
      </c>
      <c r="B37">
        <v>500</v>
      </c>
      <c r="C37" s="6">
        <f t="shared" si="0"/>
        <v>79.432914066030591</v>
      </c>
      <c r="D37" s="12">
        <f t="shared" si="17"/>
        <v>0.44000000000000028</v>
      </c>
      <c r="E37">
        <f t="shared" si="16"/>
        <v>4581.5726653347538</v>
      </c>
      <c r="F37" s="7">
        <f t="shared" si="1"/>
        <v>23.783766509502726</v>
      </c>
      <c r="G37">
        <f t="shared" si="2"/>
        <v>13.699966576630327</v>
      </c>
      <c r="H37">
        <f t="shared" si="3"/>
        <v>13.699966576630327</v>
      </c>
      <c r="I37">
        <f t="shared" si="4"/>
        <v>32.116866675467733</v>
      </c>
      <c r="J37">
        <f t="shared" si="5"/>
        <v>4.4867450896208649E-3</v>
      </c>
      <c r="K37">
        <f t="shared" si="6"/>
        <v>31.973410134548114</v>
      </c>
      <c r="L37">
        <f t="shared" si="7"/>
        <v>-3.9809193930573361E-2</v>
      </c>
      <c r="M37">
        <f t="shared" si="8"/>
        <v>-1.1293791437483625</v>
      </c>
      <c r="N37">
        <f t="shared" si="9"/>
        <v>-2.5667707812462766</v>
      </c>
      <c r="O37">
        <f t="shared" si="10"/>
        <v>0.44000000000000045</v>
      </c>
      <c r="P37">
        <f t="shared" si="11"/>
        <v>-3.9187340171698878E-2</v>
      </c>
      <c r="Q37">
        <f t="shared" si="12"/>
        <v>33.246245819216099</v>
      </c>
      <c r="R37">
        <f t="shared" si="13"/>
        <v>75.559649589127446</v>
      </c>
      <c r="S37">
        <v>0.1</v>
      </c>
      <c r="T37">
        <f t="shared" si="14"/>
        <v>-0.11293791437483625</v>
      </c>
      <c r="U37">
        <v>20</v>
      </c>
      <c r="V37">
        <f t="shared" si="15"/>
        <v>664.92491638432193</v>
      </c>
    </row>
    <row r="38" spans="1:22">
      <c r="A38">
        <v>2.8570000000000002</v>
      </c>
      <c r="B38">
        <v>500</v>
      </c>
      <c r="C38" s="6">
        <f t="shared" si="0"/>
        <v>79.432914066030591</v>
      </c>
      <c r="D38" s="12">
        <f t="shared" si="17"/>
        <v>0.45000000000000029</v>
      </c>
      <c r="E38">
        <f t="shared" si="16"/>
        <v>4581.5726653347538</v>
      </c>
      <c r="F38" s="7">
        <f t="shared" si="1"/>
        <v>23.783766509502726</v>
      </c>
      <c r="G38">
        <f t="shared" si="2"/>
        <v>13.699966576630327</v>
      </c>
      <c r="H38">
        <f t="shared" si="3"/>
        <v>13.699966576630327</v>
      </c>
      <c r="I38">
        <f t="shared" si="4"/>
        <v>32.846795463546542</v>
      </c>
      <c r="J38">
        <f t="shared" si="5"/>
        <v>4.5886825405686577E-3</v>
      </c>
      <c r="K38">
        <f t="shared" si="6"/>
        <v>32.69676040992038</v>
      </c>
      <c r="L38">
        <f t="shared" si="7"/>
        <v>-3.7637440250999354E-2</v>
      </c>
      <c r="M38">
        <f t="shared" si="8"/>
        <v>-1.0805873127034595</v>
      </c>
      <c r="N38">
        <f t="shared" si="9"/>
        <v>-2.4013051393410194</v>
      </c>
      <c r="O38">
        <f t="shared" si="10"/>
        <v>0.45000000000000029</v>
      </c>
      <c r="P38">
        <f t="shared" si="11"/>
        <v>-3.6661147165511748E-2</v>
      </c>
      <c r="Q38">
        <f t="shared" si="12"/>
        <v>33.927382776249999</v>
      </c>
      <c r="R38">
        <f t="shared" si="13"/>
        <v>75.394183947222174</v>
      </c>
      <c r="S38">
        <v>0.1</v>
      </c>
      <c r="T38">
        <f t="shared" si="14"/>
        <v>-0.10805873127034596</v>
      </c>
      <c r="U38">
        <v>20</v>
      </c>
      <c r="V38">
        <f t="shared" si="15"/>
        <v>678.54765552499998</v>
      </c>
    </row>
    <row r="39" spans="1:22">
      <c r="A39">
        <v>2.8570000000000002</v>
      </c>
      <c r="B39">
        <v>500</v>
      </c>
      <c r="C39" s="6">
        <f t="shared" si="0"/>
        <v>79.432914066030591</v>
      </c>
      <c r="D39" s="12">
        <f t="shared" si="17"/>
        <v>0.4600000000000003</v>
      </c>
      <c r="E39">
        <f t="shared" si="16"/>
        <v>4581.5726653347538</v>
      </c>
      <c r="F39" s="7">
        <f t="shared" si="1"/>
        <v>23.783766509502726</v>
      </c>
      <c r="G39">
        <f t="shared" si="2"/>
        <v>13.699966576630327</v>
      </c>
      <c r="H39">
        <f t="shared" si="3"/>
        <v>13.699966576630327</v>
      </c>
      <c r="I39">
        <f t="shared" si="4"/>
        <v>33.57672425162535</v>
      </c>
      <c r="J39">
        <f t="shared" si="5"/>
        <v>4.6906176979497043E-3</v>
      </c>
      <c r="K39">
        <f t="shared" si="6"/>
        <v>33.419963977129385</v>
      </c>
      <c r="L39">
        <f t="shared" si="7"/>
        <v>-3.5435415247733193E-2</v>
      </c>
      <c r="M39">
        <f t="shared" si="8"/>
        <v>-1.0274900265978935</v>
      </c>
      <c r="N39">
        <f t="shared" si="9"/>
        <v>-2.2336739708649844</v>
      </c>
      <c r="O39">
        <f t="shared" si="10"/>
        <v>0.46000000000000024</v>
      </c>
      <c r="P39">
        <f t="shared" si="11"/>
        <v>-3.4101892684961596E-2</v>
      </c>
      <c r="Q39">
        <f t="shared" si="12"/>
        <v>34.604214278223246</v>
      </c>
      <c r="R39">
        <f t="shared" si="13"/>
        <v>75.226552778746139</v>
      </c>
      <c r="S39">
        <v>0.1</v>
      </c>
      <c r="T39">
        <f t="shared" si="14"/>
        <v>-0.10274900265978935</v>
      </c>
      <c r="U39">
        <v>20</v>
      </c>
      <c r="V39">
        <f t="shared" si="15"/>
        <v>692.08428556446495</v>
      </c>
    </row>
    <row r="40" spans="1:22">
      <c r="A40">
        <v>2.8570000000000002</v>
      </c>
      <c r="B40">
        <v>500</v>
      </c>
      <c r="C40" s="6">
        <f t="shared" si="0"/>
        <v>79.432914066030591</v>
      </c>
      <c r="D40" s="12">
        <f t="shared" si="17"/>
        <v>0.47000000000000031</v>
      </c>
      <c r="E40">
        <f t="shared" si="16"/>
        <v>4581.5726653347538</v>
      </c>
      <c r="F40" s="7">
        <f t="shared" si="1"/>
        <v>23.783766509502726</v>
      </c>
      <c r="G40">
        <f t="shared" si="2"/>
        <v>13.699966576630327</v>
      </c>
      <c r="H40">
        <f t="shared" si="3"/>
        <v>13.699966576630327</v>
      </c>
      <c r="I40">
        <f t="shared" si="4"/>
        <v>34.306653039704166</v>
      </c>
      <c r="J40">
        <f t="shared" si="5"/>
        <v>4.7925505108491881E-3</v>
      </c>
      <c r="K40">
        <f t="shared" si="6"/>
        <v>34.143020887507802</v>
      </c>
      <c r="L40">
        <f t="shared" si="7"/>
        <v>-3.3204466931852084E-2</v>
      </c>
      <c r="M40">
        <f t="shared" si="8"/>
        <v>-0.97006865581642976</v>
      </c>
      <c r="N40">
        <f t="shared" si="9"/>
        <v>-2.0639758634392109</v>
      </c>
      <c r="O40">
        <f t="shared" si="10"/>
        <v>0.47000000000000031</v>
      </c>
      <c r="P40">
        <f t="shared" si="11"/>
        <v>-3.1511081884568103E-2</v>
      </c>
      <c r="Q40">
        <f t="shared" si="12"/>
        <v>35.276721695520592</v>
      </c>
      <c r="R40">
        <f t="shared" si="13"/>
        <v>75.056854671320366</v>
      </c>
      <c r="S40">
        <v>0.1</v>
      </c>
      <c r="T40">
        <f t="shared" si="14"/>
        <v>-9.7006865581642981E-2</v>
      </c>
      <c r="U40">
        <v>20</v>
      </c>
      <c r="V40">
        <f t="shared" si="15"/>
        <v>705.53443391041185</v>
      </c>
    </row>
    <row r="41" spans="1:22">
      <c r="A41">
        <v>2.8570000000000002</v>
      </c>
      <c r="B41">
        <v>500</v>
      </c>
      <c r="C41" s="6">
        <f t="shared" si="0"/>
        <v>79.432914066030591</v>
      </c>
      <c r="D41" s="12">
        <f t="shared" si="17"/>
        <v>0.48000000000000032</v>
      </c>
      <c r="E41">
        <f t="shared" si="16"/>
        <v>4581.5726653347538</v>
      </c>
      <c r="F41" s="7">
        <f t="shared" si="1"/>
        <v>23.783766509502726</v>
      </c>
      <c r="G41">
        <f t="shared" si="2"/>
        <v>13.699966576630327</v>
      </c>
      <c r="H41">
        <f t="shared" si="3"/>
        <v>13.699966576630327</v>
      </c>
      <c r="I41">
        <f t="shared" si="4"/>
        <v>35.036581827782982</v>
      </c>
      <c r="J41">
        <f t="shared" si="5"/>
        <v>4.8944809283558164E-3</v>
      </c>
      <c r="K41">
        <f t="shared" si="6"/>
        <v>34.865931192511866</v>
      </c>
      <c r="L41">
        <f t="shared" si="7"/>
        <v>-3.0945935019313309E-2</v>
      </c>
      <c r="M41">
        <f t="shared" si="8"/>
        <v>-0.90830820580020433</v>
      </c>
      <c r="N41">
        <f t="shared" si="9"/>
        <v>-1.8923087620837578</v>
      </c>
      <c r="O41">
        <f t="shared" si="10"/>
        <v>0.48000000000000037</v>
      </c>
      <c r="P41">
        <f t="shared" si="11"/>
        <v>-2.8890210108148972E-2</v>
      </c>
      <c r="Q41">
        <f t="shared" si="12"/>
        <v>35.944890033583185</v>
      </c>
      <c r="R41">
        <f t="shared" si="13"/>
        <v>74.885187569964927</v>
      </c>
      <c r="S41">
        <v>0.1</v>
      </c>
      <c r="T41">
        <f t="shared" si="14"/>
        <v>-9.0830820580020441E-2</v>
      </c>
      <c r="U41">
        <v>20</v>
      </c>
      <c r="V41">
        <f t="shared" si="15"/>
        <v>718.89780067166373</v>
      </c>
    </row>
    <row r="42" spans="1:22">
      <c r="A42">
        <v>2.8570000000000002</v>
      </c>
      <c r="B42">
        <v>500</v>
      </c>
      <c r="C42" s="6">
        <f t="shared" si="0"/>
        <v>79.432914066030591</v>
      </c>
      <c r="D42" s="12">
        <f t="shared" si="17"/>
        <v>0.49000000000000032</v>
      </c>
      <c r="E42">
        <f t="shared" si="16"/>
        <v>4581.5726653347538</v>
      </c>
      <c r="F42" s="7">
        <f t="shared" si="1"/>
        <v>23.783766509502726</v>
      </c>
      <c r="G42">
        <f t="shared" si="2"/>
        <v>13.699966576630327</v>
      </c>
      <c r="H42">
        <f t="shared" si="3"/>
        <v>13.699966576630327</v>
      </c>
      <c r="I42">
        <f t="shared" si="4"/>
        <v>35.76651061586179</v>
      </c>
      <c r="J42">
        <f t="shared" si="5"/>
        <v>4.9964088995618824E-3</v>
      </c>
      <c r="K42">
        <f t="shared" si="6"/>
        <v>35.588694943721187</v>
      </c>
      <c r="L42">
        <f t="shared" si="7"/>
        <v>-2.8661148962614069E-2</v>
      </c>
      <c r="M42">
        <f t="shared" si="8"/>
        <v>-0.84219721502641531</v>
      </c>
      <c r="N42">
        <f t="shared" si="9"/>
        <v>-1.7187698265845199</v>
      </c>
      <c r="O42">
        <f t="shared" si="10"/>
        <v>0.49000000000000032</v>
      </c>
      <c r="P42">
        <f t="shared" si="11"/>
        <v>-2.6240760711214044E-2</v>
      </c>
      <c r="Q42">
        <f t="shared" si="12"/>
        <v>36.608707830888207</v>
      </c>
      <c r="R42">
        <f t="shared" si="13"/>
        <v>74.711648634465675</v>
      </c>
      <c r="S42">
        <v>0.1</v>
      </c>
      <c r="T42">
        <f t="shared" si="14"/>
        <v>-8.4219721502641537E-2</v>
      </c>
      <c r="U42">
        <v>20</v>
      </c>
      <c r="V42">
        <f t="shared" si="15"/>
        <v>732.17415661776408</v>
      </c>
    </row>
    <row r="43" spans="1:22">
      <c r="A43">
        <v>2.8570000000000002</v>
      </c>
      <c r="B43">
        <v>500</v>
      </c>
      <c r="C43" s="6">
        <f t="shared" si="0"/>
        <v>79.432914066030591</v>
      </c>
      <c r="D43" s="12">
        <f t="shared" si="17"/>
        <v>0.50000000000000033</v>
      </c>
      <c r="E43">
        <f t="shared" si="16"/>
        <v>4581.5726653347538</v>
      </c>
      <c r="F43" s="7">
        <f t="shared" si="1"/>
        <v>23.783766509502726</v>
      </c>
      <c r="G43">
        <f t="shared" si="2"/>
        <v>13.699966576630327</v>
      </c>
      <c r="H43">
        <f t="shared" si="3"/>
        <v>13.699966576630327</v>
      </c>
      <c r="I43">
        <f t="shared" si="4"/>
        <v>36.496439403940606</v>
      </c>
      <c r="J43">
        <f t="shared" si="5"/>
        <v>5.0983343735633473E-3</v>
      </c>
      <c r="K43">
        <f t="shared" si="6"/>
        <v>36.31131219283867</v>
      </c>
      <c r="L43">
        <f t="shared" si="7"/>
        <v>-2.6351426101189901E-2</v>
      </c>
      <c r="M43">
        <f t="shared" si="8"/>
        <v>-0.77172764878488975</v>
      </c>
      <c r="N43">
        <f t="shared" si="9"/>
        <v>-1.5434552975697784</v>
      </c>
      <c r="O43">
        <f t="shared" si="10"/>
        <v>0.50000000000000033</v>
      </c>
      <c r="P43">
        <f t="shared" si="11"/>
        <v>-2.3564203016332493E-2</v>
      </c>
      <c r="Q43">
        <f t="shared" si="12"/>
        <v>37.268167052725495</v>
      </c>
      <c r="R43">
        <f t="shared" si="13"/>
        <v>74.536334105450948</v>
      </c>
      <c r="S43">
        <v>0.1</v>
      </c>
      <c r="T43">
        <f t="shared" si="14"/>
        <v>-7.7172764878488981E-2</v>
      </c>
      <c r="U43">
        <v>20</v>
      </c>
      <c r="V43">
        <f t="shared" si="15"/>
        <v>745.36334105450987</v>
      </c>
    </row>
    <row r="44" spans="1:22">
      <c r="A44">
        <v>2.8570000000000002</v>
      </c>
      <c r="B44">
        <v>500</v>
      </c>
      <c r="C44" s="6">
        <f t="shared" si="0"/>
        <v>79.432914066030591</v>
      </c>
      <c r="D44" s="12">
        <f t="shared" si="17"/>
        <v>0.51000000000000034</v>
      </c>
      <c r="E44">
        <f t="shared" si="16"/>
        <v>4581.5726653347538</v>
      </c>
      <c r="F44" s="7">
        <f t="shared" si="1"/>
        <v>23.783766509502726</v>
      </c>
      <c r="G44">
        <f t="shared" si="2"/>
        <v>13.699966576630327</v>
      </c>
      <c r="H44">
        <f t="shared" si="3"/>
        <v>13.699966576630327</v>
      </c>
      <c r="I44">
        <f t="shared" si="4"/>
        <v>37.226368192019414</v>
      </c>
      <c r="J44">
        <f t="shared" si="5"/>
        <v>5.2002572994599211E-3</v>
      </c>
      <c r="K44">
        <f t="shared" si="6"/>
        <v>37.033782991690266</v>
      </c>
      <c r="L44">
        <f t="shared" si="7"/>
        <v>-2.4018069930501929E-2</v>
      </c>
      <c r="M44">
        <f t="shared" si="8"/>
        <v>-0.69689478935630034</v>
      </c>
      <c r="N44">
        <f t="shared" si="9"/>
        <v>-1.3664603712868626</v>
      </c>
      <c r="O44">
        <f t="shared" si="10"/>
        <v>0.51000000000000034</v>
      </c>
      <c r="P44">
        <f t="shared" si="11"/>
        <v>-2.0861990401326146E-2</v>
      </c>
      <c r="Q44">
        <f t="shared" si="12"/>
        <v>37.923262981375714</v>
      </c>
      <c r="R44">
        <f t="shared" si="13"/>
        <v>74.359339179168018</v>
      </c>
      <c r="S44">
        <v>0.1</v>
      </c>
      <c r="T44">
        <f t="shared" si="14"/>
        <v>-6.9689478935630031E-2</v>
      </c>
      <c r="U44">
        <v>20</v>
      </c>
      <c r="V44">
        <f t="shared" si="15"/>
        <v>758.46525962751434</v>
      </c>
    </row>
    <row r="45" spans="1:22">
      <c r="A45">
        <v>2.8570000000000002</v>
      </c>
      <c r="B45">
        <v>500</v>
      </c>
      <c r="C45" s="6">
        <f t="shared" si="0"/>
        <v>79.432914066030591</v>
      </c>
      <c r="D45" s="12">
        <f t="shared" si="17"/>
        <v>0.52000000000000035</v>
      </c>
      <c r="E45">
        <f t="shared" si="16"/>
        <v>4581.5726653347538</v>
      </c>
      <c r="F45" s="7">
        <f t="shared" si="1"/>
        <v>23.783766509502726</v>
      </c>
      <c r="G45">
        <f t="shared" si="2"/>
        <v>13.699966576630327</v>
      </c>
      <c r="H45">
        <f t="shared" si="3"/>
        <v>13.699966576630327</v>
      </c>
      <c r="I45">
        <f t="shared" si="4"/>
        <v>37.95629698009823</v>
      </c>
      <c r="J45">
        <f t="shared" si="5"/>
        <v>5.3021776263551292E-3</v>
      </c>
      <c r="K45">
        <f t="shared" si="6"/>
        <v>37.756107392224912</v>
      </c>
      <c r="L45">
        <f t="shared" si="7"/>
        <v>-2.1662368489233863E-2</v>
      </c>
      <c r="M45">
        <f t="shared" si="8"/>
        <v>-0.617697123176146</v>
      </c>
      <c r="N45">
        <f t="shared" si="9"/>
        <v>-1.1878790830310493</v>
      </c>
      <c r="O45">
        <f t="shared" si="10"/>
        <v>0.52000000000000046</v>
      </c>
      <c r="P45">
        <f t="shared" si="11"/>
        <v>-1.8135558519558004E-2</v>
      </c>
      <c r="Q45">
        <f t="shared" si="12"/>
        <v>38.57399410327438</v>
      </c>
      <c r="R45">
        <f t="shared" si="13"/>
        <v>74.180757890912218</v>
      </c>
      <c r="S45">
        <v>0.1</v>
      </c>
      <c r="T45">
        <f t="shared" si="14"/>
        <v>-6.1769712317614606E-2</v>
      </c>
      <c r="U45">
        <v>20</v>
      </c>
      <c r="V45">
        <f t="shared" si="15"/>
        <v>771.47988206548757</v>
      </c>
    </row>
    <row r="46" spans="1:22">
      <c r="A46">
        <v>2.8570000000000002</v>
      </c>
      <c r="B46">
        <v>500</v>
      </c>
      <c r="C46" s="6">
        <f t="shared" si="0"/>
        <v>79.432914066030591</v>
      </c>
      <c r="D46" s="12">
        <f t="shared" si="17"/>
        <v>0.53000000000000036</v>
      </c>
      <c r="E46">
        <f t="shared" si="16"/>
        <v>4581.5726653347538</v>
      </c>
      <c r="F46" s="7">
        <f t="shared" si="1"/>
        <v>23.783766509502726</v>
      </c>
      <c r="G46">
        <f t="shared" si="2"/>
        <v>13.699966576630327</v>
      </c>
      <c r="H46">
        <f t="shared" si="3"/>
        <v>13.699966576630327</v>
      </c>
      <c r="I46">
        <f t="shared" si="4"/>
        <v>38.686225768177039</v>
      </c>
      <c r="J46">
        <f t="shared" si="5"/>
        <v>5.4040953033563984E-3</v>
      </c>
      <c r="K46">
        <f t="shared" si="6"/>
        <v>38.47828544651432</v>
      </c>
      <c r="L46">
        <f t="shared" si="7"/>
        <v>-1.92855928635558E-2</v>
      </c>
      <c r="M46">
        <f t="shared" si="8"/>
        <v>-0.53413622554645079</v>
      </c>
      <c r="N46">
        <f t="shared" si="9"/>
        <v>-1.0078041991442461</v>
      </c>
      <c r="O46">
        <f t="shared" si="10"/>
        <v>0.53000000000000036</v>
      </c>
      <c r="P46">
        <f t="shared" si="11"/>
        <v>-1.5386323651057193E-2</v>
      </c>
      <c r="Q46">
        <f t="shared" si="12"/>
        <v>39.220361993723486</v>
      </c>
      <c r="R46">
        <f t="shared" si="13"/>
        <v>74.000683007025401</v>
      </c>
      <c r="S46">
        <v>0.1</v>
      </c>
      <c r="T46">
        <f t="shared" si="14"/>
        <v>-5.3413622554645081E-2</v>
      </c>
      <c r="U46">
        <v>20</v>
      </c>
      <c r="V46">
        <f t="shared" si="15"/>
        <v>784.40723987446972</v>
      </c>
    </row>
    <row r="47" spans="1:22">
      <c r="A47">
        <v>2.8570000000000002</v>
      </c>
      <c r="B47">
        <v>500</v>
      </c>
      <c r="C47" s="6">
        <f t="shared" si="0"/>
        <v>79.432914066030591</v>
      </c>
      <c r="D47" s="12">
        <f t="shared" si="17"/>
        <v>0.54000000000000037</v>
      </c>
      <c r="E47">
        <f t="shared" si="16"/>
        <v>4581.5726653347538</v>
      </c>
      <c r="F47" s="7">
        <f t="shared" si="1"/>
        <v>23.783766509502726</v>
      </c>
      <c r="G47">
        <f t="shared" si="2"/>
        <v>13.699966576630327</v>
      </c>
      <c r="H47">
        <f t="shared" si="3"/>
        <v>13.699966576630327</v>
      </c>
      <c r="I47">
        <f t="shared" si="4"/>
        <v>39.416154556255847</v>
      </c>
      <c r="J47">
        <f t="shared" si="5"/>
        <v>5.5060102795751239E-3</v>
      </c>
      <c r="K47">
        <f t="shared" si="6"/>
        <v>39.200317206752857</v>
      </c>
      <c r="L47">
        <f t="shared" si="7"/>
        <v>-1.6888995806928486E-2</v>
      </c>
      <c r="M47">
        <f t="shared" si="8"/>
        <v>-0.4462166434321202</v>
      </c>
      <c r="N47">
        <f t="shared" si="9"/>
        <v>-0.82632711746688869</v>
      </c>
      <c r="O47">
        <f t="shared" si="10"/>
        <v>0.54000000000000037</v>
      </c>
      <c r="P47">
        <f t="shared" si="11"/>
        <v>-1.2615681182700591E-2</v>
      </c>
      <c r="Q47">
        <f t="shared" si="12"/>
        <v>39.862371199687971</v>
      </c>
      <c r="R47">
        <f t="shared" si="13"/>
        <v>73.819205925348044</v>
      </c>
      <c r="S47">
        <v>0.1</v>
      </c>
      <c r="T47">
        <f t="shared" si="14"/>
        <v>-4.462166434321202E-2</v>
      </c>
      <c r="U47">
        <v>20</v>
      </c>
      <c r="V47">
        <f t="shared" si="15"/>
        <v>797.24742399375941</v>
      </c>
    </row>
    <row r="48" spans="1:22">
      <c r="A48">
        <v>2.8570000000000002</v>
      </c>
      <c r="B48">
        <v>500</v>
      </c>
      <c r="C48" s="6">
        <f t="shared" si="0"/>
        <v>79.432914066030591</v>
      </c>
      <c r="D48" s="12">
        <f t="shared" si="17"/>
        <v>0.55000000000000038</v>
      </c>
      <c r="E48">
        <f t="shared" si="16"/>
        <v>4581.5726653347538</v>
      </c>
      <c r="F48" s="7">
        <f t="shared" si="1"/>
        <v>23.783766509502726</v>
      </c>
      <c r="G48">
        <f t="shared" si="2"/>
        <v>13.699966576630327</v>
      </c>
      <c r="H48">
        <f t="shared" si="3"/>
        <v>13.699966576630327</v>
      </c>
      <c r="I48">
        <f t="shared" si="4"/>
        <v>40.146083344334663</v>
      </c>
      <c r="J48">
        <f t="shared" si="5"/>
        <v>5.6079225041267538E-3</v>
      </c>
      <c r="K48">
        <f t="shared" si="6"/>
        <v>39.922202725257378</v>
      </c>
      <c r="L48">
        <f t="shared" si="7"/>
        <v>-1.4473810473524917E-2</v>
      </c>
      <c r="M48">
        <f t="shared" si="8"/>
        <v>-0.35394577685373629</v>
      </c>
      <c r="N48">
        <f t="shared" si="9"/>
        <v>-0.64353777609770191</v>
      </c>
      <c r="O48">
        <f t="shared" si="10"/>
        <v>0.55000000000000038</v>
      </c>
      <c r="P48">
        <f t="shared" si="11"/>
        <v>-9.8250042152320909E-3</v>
      </c>
      <c r="Q48">
        <f t="shared" si="12"/>
        <v>40.500029121188398</v>
      </c>
      <c r="R48">
        <f t="shared" si="13"/>
        <v>73.636416583978857</v>
      </c>
      <c r="S48">
        <v>0.1</v>
      </c>
      <c r="T48">
        <f t="shared" si="14"/>
        <v>-3.5394577685373629E-2</v>
      </c>
      <c r="U48">
        <v>20</v>
      </c>
      <c r="V48">
        <f t="shared" si="15"/>
        <v>810.00058242376792</v>
      </c>
    </row>
    <row r="49" spans="1:22">
      <c r="A49">
        <v>2.8570000000000002</v>
      </c>
      <c r="B49">
        <v>500</v>
      </c>
      <c r="C49" s="6">
        <f t="shared" si="0"/>
        <v>79.432914066030591</v>
      </c>
      <c r="D49" s="12">
        <f t="shared" si="17"/>
        <v>0.56000000000000039</v>
      </c>
      <c r="E49">
        <f t="shared" si="16"/>
        <v>4581.5726653347538</v>
      </c>
      <c r="F49" s="7">
        <f t="shared" si="1"/>
        <v>23.783766509502726</v>
      </c>
      <c r="G49">
        <f t="shared" si="2"/>
        <v>13.699966576630327</v>
      </c>
      <c r="H49">
        <f t="shared" si="3"/>
        <v>13.699966576630327</v>
      </c>
      <c r="I49">
        <f t="shared" si="4"/>
        <v>40.876012132413472</v>
      </c>
      <c r="J49">
        <f t="shared" si="5"/>
        <v>5.7098319261308615E-3</v>
      </c>
      <c r="K49">
        <f t="shared" si="6"/>
        <v>40.643942054467061</v>
      </c>
      <c r="L49">
        <f t="shared" si="7"/>
        <v>-1.2041249262963127E-2</v>
      </c>
      <c r="M49">
        <f t="shared" si="8"/>
        <v>-0.2573337593608564</v>
      </c>
      <c r="N49">
        <f t="shared" si="9"/>
        <v>-0.45952457028724325</v>
      </c>
      <c r="O49">
        <f t="shared" si="10"/>
        <v>0.56000000000000039</v>
      </c>
      <c r="P49">
        <f t="shared" si="11"/>
        <v>-7.0156422944617292E-3</v>
      </c>
      <c r="Q49">
        <f t="shared" si="12"/>
        <v>41.133345891774333</v>
      </c>
      <c r="R49">
        <f t="shared" si="13"/>
        <v>73.452403378168398</v>
      </c>
      <c r="S49">
        <v>0.1</v>
      </c>
      <c r="T49">
        <f t="shared" si="14"/>
        <v>-2.5733375936085642E-2</v>
      </c>
      <c r="U49">
        <v>20</v>
      </c>
      <c r="V49">
        <f t="shared" si="15"/>
        <v>822.66691783548663</v>
      </c>
    </row>
    <row r="50" spans="1:22">
      <c r="A50">
        <v>2.8570000000000002</v>
      </c>
      <c r="B50">
        <v>500</v>
      </c>
      <c r="C50" s="6">
        <f t="shared" si="0"/>
        <v>79.432914066030591</v>
      </c>
      <c r="D50" s="12">
        <f t="shared" si="17"/>
        <v>0.5700000000000004</v>
      </c>
      <c r="E50">
        <f t="shared" si="16"/>
        <v>4581.5726653347538</v>
      </c>
      <c r="F50" s="7">
        <f t="shared" si="1"/>
        <v>23.783766509502726</v>
      </c>
      <c r="G50">
        <f t="shared" si="2"/>
        <v>13.699966576630327</v>
      </c>
      <c r="H50">
        <f t="shared" si="3"/>
        <v>13.699966576630327</v>
      </c>
      <c r="I50">
        <f t="shared" si="4"/>
        <v>41.605940920492287</v>
      </c>
      <c r="J50">
        <f t="shared" si="5"/>
        <v>5.8117384947112194E-3</v>
      </c>
      <c r="K50">
        <f t="shared" si="6"/>
        <v>41.365535246943296</v>
      </c>
      <c r="L50">
        <f t="shared" si="7"/>
        <v>-9.5925027736831758E-3</v>
      </c>
      <c r="M50">
        <f t="shared" si="8"/>
        <v>-0.15639333804220651</v>
      </c>
      <c r="N50">
        <f t="shared" si="9"/>
        <v>-0.27437427726702879</v>
      </c>
      <c r="O50">
        <f t="shared" si="10"/>
        <v>0.5700000000000004</v>
      </c>
      <c r="P50">
        <f t="shared" si="11"/>
        <v>-4.1889202636187601E-3</v>
      </c>
      <c r="Q50">
        <f t="shared" si="12"/>
        <v>41.762334258534494</v>
      </c>
      <c r="R50">
        <f t="shared" si="13"/>
        <v>73.267253085148184</v>
      </c>
      <c r="S50">
        <v>0.1</v>
      </c>
      <c r="T50">
        <f t="shared" si="14"/>
        <v>-1.563933380422065E-2</v>
      </c>
      <c r="U50">
        <v>20</v>
      </c>
      <c r="V50">
        <f t="shared" si="15"/>
        <v>835.24668517068994</v>
      </c>
    </row>
    <row r="51" spans="1:22">
      <c r="A51">
        <v>2.8570000000000002</v>
      </c>
      <c r="B51">
        <v>500</v>
      </c>
      <c r="C51" s="6">
        <f t="shared" si="0"/>
        <v>79.432914066030591</v>
      </c>
      <c r="D51" s="12">
        <f t="shared" si="17"/>
        <v>0.5800000000000004</v>
      </c>
      <c r="E51">
        <f t="shared" si="16"/>
        <v>4581.5726653347538</v>
      </c>
      <c r="F51" s="7">
        <f t="shared" si="1"/>
        <v>23.783766509502726</v>
      </c>
      <c r="G51">
        <f t="shared" si="2"/>
        <v>13.699966576630327</v>
      </c>
      <c r="H51">
        <f t="shared" si="3"/>
        <v>13.699966576630327</v>
      </c>
      <c r="I51">
        <f t="shared" si="4"/>
        <v>42.335869708571103</v>
      </c>
      <c r="J51">
        <f t="shared" si="5"/>
        <v>5.91364215899588E-3</v>
      </c>
      <c r="K51">
        <f t="shared" si="6"/>
        <v>42.086982355369479</v>
      </c>
      <c r="L51">
        <f t="shared" si="7"/>
        <v>-7.1287388620360215E-3</v>
      </c>
      <c r="M51">
        <f t="shared" si="8"/>
        <v>-5.11397535009252E-2</v>
      </c>
      <c r="N51">
        <f t="shared" si="9"/>
        <v>-8.8171988794698564E-2</v>
      </c>
      <c r="O51">
        <f t="shared" si="10"/>
        <v>0.58000000000000029</v>
      </c>
      <c r="P51">
        <f t="shared" si="11"/>
        <v>-1.3461372335068483E-3</v>
      </c>
      <c r="Q51">
        <f t="shared" si="12"/>
        <v>42.387009462072022</v>
      </c>
      <c r="R51">
        <f t="shared" si="13"/>
        <v>73.081050796675854</v>
      </c>
      <c r="S51">
        <v>0.1</v>
      </c>
      <c r="T51">
        <f t="shared" si="14"/>
        <v>-5.1139753500925207E-3</v>
      </c>
      <c r="U51">
        <v>20</v>
      </c>
      <c r="V51">
        <f t="shared" si="15"/>
        <v>847.74018924144048</v>
      </c>
    </row>
    <row r="52" spans="1:22">
      <c r="A52">
        <v>2.8570000000000002</v>
      </c>
      <c r="B52">
        <v>500</v>
      </c>
      <c r="C52" s="6">
        <f t="shared" si="0"/>
        <v>79.432914066030591</v>
      </c>
      <c r="D52" s="12">
        <f t="shared" si="17"/>
        <v>0.59000000000000041</v>
      </c>
      <c r="E52">
        <f t="shared" si="16"/>
        <v>4581.5726653347538</v>
      </c>
      <c r="F52" s="7">
        <f t="shared" si="1"/>
        <v>23.783766509502726</v>
      </c>
      <c r="G52">
        <f t="shared" si="2"/>
        <v>13.699966576630327</v>
      </c>
      <c r="H52">
        <f t="shared" si="3"/>
        <v>13.699966576630327</v>
      </c>
      <c r="I52">
        <f t="shared" si="4"/>
        <v>43.065798496649919</v>
      </c>
      <c r="J52">
        <f t="shared" si="5"/>
        <v>6.0155428681172504E-3</v>
      </c>
      <c r="K52">
        <f t="shared" si="6"/>
        <v>42.808283432550894</v>
      </c>
      <c r="L52">
        <f t="shared" si="7"/>
        <v>-4.6511018038377649E-3</v>
      </c>
      <c r="M52">
        <f t="shared" si="8"/>
        <v>5.8409379806682336E-2</v>
      </c>
      <c r="N52">
        <f t="shared" si="9"/>
        <v>9.8998948824885247E-2</v>
      </c>
      <c r="O52">
        <f t="shared" si="10"/>
        <v>0.59000000000000052</v>
      </c>
      <c r="P52">
        <f t="shared" si="11"/>
        <v>1.5114343332043548E-3</v>
      </c>
      <c r="Q52">
        <f t="shared" si="12"/>
        <v>43.007389116843235</v>
      </c>
      <c r="R52">
        <f t="shared" si="13"/>
        <v>72.893879859056284</v>
      </c>
      <c r="S52">
        <v>0.1</v>
      </c>
      <c r="T52">
        <f t="shared" si="14"/>
        <v>5.8409379806682342E-3</v>
      </c>
      <c r="U52">
        <v>20</v>
      </c>
      <c r="V52">
        <f t="shared" si="15"/>
        <v>860.14778233686468</v>
      </c>
    </row>
    <row r="53" spans="1:22">
      <c r="A53">
        <v>2.8570000000000002</v>
      </c>
      <c r="B53">
        <v>500</v>
      </c>
      <c r="C53" s="6">
        <f t="shared" si="0"/>
        <v>79.432914066030591</v>
      </c>
      <c r="D53" s="12">
        <f t="shared" si="17"/>
        <v>0.60000000000000042</v>
      </c>
      <c r="E53">
        <f t="shared" si="16"/>
        <v>4581.5726653347538</v>
      </c>
      <c r="F53" s="7">
        <f t="shared" si="1"/>
        <v>23.783766509502726</v>
      </c>
      <c r="G53">
        <f t="shared" si="2"/>
        <v>13.699966576630327</v>
      </c>
      <c r="H53">
        <f t="shared" si="3"/>
        <v>13.699966576630327</v>
      </c>
      <c r="I53">
        <f t="shared" si="4"/>
        <v>43.795727284728727</v>
      </c>
      <c r="J53">
        <f t="shared" si="5"/>
        <v>6.1174405712121644E-3</v>
      </c>
      <c r="K53">
        <f t="shared" si="6"/>
        <v>43.52943853141457</v>
      </c>
      <c r="L53">
        <f t="shared" si="7"/>
        <v>-2.1607115549580058E-3</v>
      </c>
      <c r="M53">
        <f t="shared" si="8"/>
        <v>0.17223419249849611</v>
      </c>
      <c r="N53">
        <f t="shared" si="9"/>
        <v>0.28705698749749331</v>
      </c>
      <c r="O53">
        <f t="shared" si="10"/>
        <v>0.60000000000000031</v>
      </c>
      <c r="P53">
        <f t="shared" si="11"/>
        <v>4.3825494274426459E-3</v>
      </c>
      <c r="Q53">
        <f t="shared" si="12"/>
        <v>43.623493092230227</v>
      </c>
      <c r="R53">
        <f t="shared" si="13"/>
        <v>72.705821820383662</v>
      </c>
      <c r="S53">
        <v>0.1</v>
      </c>
      <c r="T53">
        <f t="shared" si="14"/>
        <v>1.7223419249849613E-2</v>
      </c>
      <c r="U53">
        <v>20</v>
      </c>
      <c r="V53">
        <f t="shared" si="15"/>
        <v>872.46986184460457</v>
      </c>
    </row>
    <row r="54" spans="1:22">
      <c r="A54">
        <v>2.8570000000000002</v>
      </c>
      <c r="B54">
        <v>500</v>
      </c>
      <c r="C54" s="6">
        <f t="shared" si="0"/>
        <v>79.432914066030591</v>
      </c>
      <c r="D54" s="12">
        <f t="shared" si="17"/>
        <v>0.61000000000000043</v>
      </c>
      <c r="E54">
        <f t="shared" si="16"/>
        <v>4581.5726653347538</v>
      </c>
      <c r="F54" s="7">
        <f t="shared" si="1"/>
        <v>23.783766509502726</v>
      </c>
      <c r="G54">
        <f t="shared" si="2"/>
        <v>13.699966576630327</v>
      </c>
      <c r="H54">
        <f t="shared" si="3"/>
        <v>13.699966576630327</v>
      </c>
      <c r="I54">
        <f t="shared" si="4"/>
        <v>44.525656072807543</v>
      </c>
      <c r="J54">
        <f t="shared" si="5"/>
        <v>6.2193352174219688E-3</v>
      </c>
      <c r="K54">
        <f t="shared" si="6"/>
        <v>44.250447705009087</v>
      </c>
      <c r="L54">
        <f t="shared" si="7"/>
        <v>3.4133689271664824E-4</v>
      </c>
      <c r="M54">
        <f t="shared" si="8"/>
        <v>0.29031267811939976</v>
      </c>
      <c r="N54">
        <f t="shared" si="9"/>
        <v>0.47592242314655664</v>
      </c>
      <c r="O54">
        <f t="shared" si="10"/>
        <v>0.61000000000000054</v>
      </c>
      <c r="P54">
        <f t="shared" si="11"/>
        <v>7.2659911930772004E-3</v>
      </c>
      <c r="Q54">
        <f t="shared" si="12"/>
        <v>44.235343394688144</v>
      </c>
      <c r="R54">
        <f t="shared" si="13"/>
        <v>72.516956384734613</v>
      </c>
      <c r="S54">
        <v>0.1</v>
      </c>
      <c r="T54">
        <f t="shared" si="14"/>
        <v>2.9031267811939977E-2</v>
      </c>
      <c r="U54">
        <v>20</v>
      </c>
      <c r="V54">
        <f t="shared" si="15"/>
        <v>884.70686789376282</v>
      </c>
    </row>
    <row r="55" spans="1:22">
      <c r="A55">
        <v>2.8570000000000002</v>
      </c>
      <c r="B55">
        <v>500</v>
      </c>
      <c r="C55" s="6">
        <f t="shared" si="0"/>
        <v>79.432914066030591</v>
      </c>
      <c r="D55" s="12">
        <f t="shared" si="17"/>
        <v>0.62000000000000044</v>
      </c>
      <c r="E55">
        <f t="shared" si="16"/>
        <v>4581.5726653347538</v>
      </c>
      <c r="F55" s="7">
        <f t="shared" si="1"/>
        <v>23.783766509502726</v>
      </c>
      <c r="G55">
        <f t="shared" si="2"/>
        <v>13.699966576630327</v>
      </c>
      <c r="H55">
        <f t="shared" si="3"/>
        <v>13.699966576630327</v>
      </c>
      <c r="I55">
        <f t="shared" si="4"/>
        <v>45.255584860886351</v>
      </c>
      <c r="J55">
        <f t="shared" si="5"/>
        <v>6.321226755892583E-3</v>
      </c>
      <c r="K55">
        <f t="shared" si="6"/>
        <v>44.971311006504472</v>
      </c>
      <c r="L55">
        <f t="shared" si="7"/>
        <v>2.8539740637399946E-3</v>
      </c>
      <c r="M55">
        <f t="shared" si="8"/>
        <v>0.41262080960682568</v>
      </c>
      <c r="N55">
        <f t="shared" si="9"/>
        <v>0.66551743484971837</v>
      </c>
      <c r="O55">
        <f t="shared" si="10"/>
        <v>0.62000000000000044</v>
      </c>
      <c r="P55">
        <f t="shared" si="11"/>
        <v>1.016057152442318E-2</v>
      </c>
      <c r="Q55">
        <f t="shared" si="12"/>
        <v>44.842964051279523</v>
      </c>
      <c r="R55">
        <f t="shared" si="13"/>
        <v>72.327361373031437</v>
      </c>
      <c r="S55">
        <v>0.1</v>
      </c>
      <c r="T55">
        <f t="shared" si="14"/>
        <v>4.1262080960682568E-2</v>
      </c>
      <c r="U55">
        <v>20</v>
      </c>
      <c r="V55">
        <f t="shared" si="15"/>
        <v>896.85928102559046</v>
      </c>
    </row>
    <row r="56" spans="1:22">
      <c r="A56">
        <v>2.8570000000000002</v>
      </c>
      <c r="B56">
        <v>500</v>
      </c>
      <c r="C56" s="6">
        <f t="shared" si="0"/>
        <v>79.432914066030591</v>
      </c>
      <c r="D56" s="12">
        <f t="shared" si="17"/>
        <v>0.63000000000000045</v>
      </c>
      <c r="E56">
        <f t="shared" si="16"/>
        <v>4581.5726653347538</v>
      </c>
      <c r="F56" s="7">
        <f t="shared" si="1"/>
        <v>23.783766509502726</v>
      </c>
      <c r="G56">
        <f t="shared" si="2"/>
        <v>13.699966576630327</v>
      </c>
      <c r="H56">
        <f t="shared" si="3"/>
        <v>13.699966576630327</v>
      </c>
      <c r="I56">
        <f t="shared" si="4"/>
        <v>45.98551364896516</v>
      </c>
      <c r="J56">
        <f t="shared" si="5"/>
        <v>6.4231151357745991E-3</v>
      </c>
      <c r="K56">
        <f t="shared" si="6"/>
        <v>45.692028489191991</v>
      </c>
      <c r="L56">
        <f t="shared" si="7"/>
        <v>5.3761564639186465E-3</v>
      </c>
      <c r="M56">
        <f t="shared" si="8"/>
        <v>0.53913265408489264</v>
      </c>
      <c r="N56">
        <f t="shared" si="9"/>
        <v>0.85576611759506704</v>
      </c>
      <c r="O56">
        <f t="shared" si="10"/>
        <v>0.63000000000000045</v>
      </c>
      <c r="P56">
        <f t="shared" si="11"/>
        <v>1.3065131566336902E-2</v>
      </c>
      <c r="Q56">
        <f t="shared" si="12"/>
        <v>45.446380994880265</v>
      </c>
      <c r="R56">
        <f t="shared" si="13"/>
        <v>72.137112690286088</v>
      </c>
      <c r="S56">
        <v>0.1</v>
      </c>
      <c r="T56">
        <f t="shared" si="14"/>
        <v>5.3913265408489265E-2</v>
      </c>
      <c r="U56">
        <v>20</v>
      </c>
      <c r="V56">
        <f t="shared" si="15"/>
        <v>908.92761989760527</v>
      </c>
    </row>
    <row r="57" spans="1:22">
      <c r="A57">
        <v>2.8570000000000002</v>
      </c>
      <c r="B57">
        <v>500</v>
      </c>
      <c r="C57" s="6">
        <f t="shared" si="0"/>
        <v>79.432914066030591</v>
      </c>
      <c r="D57" s="12">
        <f t="shared" si="17"/>
        <v>0.64000000000000046</v>
      </c>
      <c r="E57">
        <f t="shared" si="16"/>
        <v>4581.5726653347538</v>
      </c>
      <c r="F57" s="7">
        <f t="shared" si="1"/>
        <v>23.783766509502726</v>
      </c>
      <c r="G57">
        <f t="shared" si="2"/>
        <v>13.699966576630327</v>
      </c>
      <c r="H57">
        <f t="shared" si="3"/>
        <v>13.699966576630327</v>
      </c>
      <c r="I57">
        <f t="shared" si="4"/>
        <v>46.715442437043976</v>
      </c>
      <c r="J57">
        <f t="shared" si="5"/>
        <v>6.5250003062233301E-3</v>
      </c>
      <c r="K57">
        <f t="shared" si="6"/>
        <v>46.412600206484043</v>
      </c>
      <c r="L57">
        <f t="shared" si="7"/>
        <v>7.906866961504333E-3</v>
      </c>
      <c r="M57">
        <f t="shared" si="8"/>
        <v>0.66982048573007935</v>
      </c>
      <c r="N57">
        <f t="shared" si="9"/>
        <v>1.0465945089532482</v>
      </c>
      <c r="O57">
        <f t="shared" si="10"/>
        <v>0.64000000000000035</v>
      </c>
      <c r="P57">
        <f t="shared" si="11"/>
        <v>1.5978542121423637E-2</v>
      </c>
      <c r="Q57">
        <f t="shared" si="12"/>
        <v>46.04562195131389</v>
      </c>
      <c r="R57">
        <f t="shared" si="13"/>
        <v>71.946284298927907</v>
      </c>
      <c r="S57">
        <v>0.1</v>
      </c>
      <c r="T57">
        <f t="shared" si="14"/>
        <v>6.6982048573007935E-2</v>
      </c>
      <c r="U57">
        <v>20</v>
      </c>
      <c r="V57">
        <f t="shared" si="15"/>
        <v>920.91243902627775</v>
      </c>
    </row>
    <row r="58" spans="1:22">
      <c r="A58">
        <v>2.8570000000000002</v>
      </c>
      <c r="B58">
        <v>500</v>
      </c>
      <c r="C58" s="6">
        <f t="shared" si="0"/>
        <v>79.432914066030591</v>
      </c>
      <c r="D58" s="12">
        <f t="shared" si="17"/>
        <v>0.65000000000000047</v>
      </c>
      <c r="E58">
        <f t="shared" si="16"/>
        <v>4581.5726653347538</v>
      </c>
      <c r="F58" s="7">
        <f t="shared" si="1"/>
        <v>23.783766509502726</v>
      </c>
      <c r="G58">
        <f t="shared" si="2"/>
        <v>13.699966576630327</v>
      </c>
      <c r="H58">
        <f t="shared" si="3"/>
        <v>13.699966576630327</v>
      </c>
      <c r="I58">
        <f t="shared" si="4"/>
        <v>47.445371225122784</v>
      </c>
      <c r="J58">
        <f t="shared" si="5"/>
        <v>6.6268822163989046E-3</v>
      </c>
      <c r="K58">
        <f t="shared" si="6"/>
        <v>47.133026211913993</v>
      </c>
      <c r="L58">
        <f t="shared" si="7"/>
        <v>1.0445115088859369E-2</v>
      </c>
      <c r="M58">
        <f t="shared" si="8"/>
        <v>0.804654896478464</v>
      </c>
      <c r="N58">
        <f t="shared" si="9"/>
        <v>1.2379306099668668</v>
      </c>
      <c r="O58">
        <f t="shared" si="10"/>
        <v>0.65000000000000047</v>
      </c>
      <c r="P58">
        <f t="shared" si="11"/>
        <v>1.8899703968959798E-2</v>
      </c>
      <c r="Q58">
        <f t="shared" si="12"/>
        <v>46.640716328644324</v>
      </c>
      <c r="R58">
        <f t="shared" si="13"/>
        <v>71.754948197914288</v>
      </c>
      <c r="S58">
        <v>0.1</v>
      </c>
      <c r="T58">
        <f t="shared" si="14"/>
        <v>8.0465489647846403E-2</v>
      </c>
      <c r="U58">
        <v>20</v>
      </c>
      <c r="V58">
        <f t="shared" si="15"/>
        <v>932.81432657288644</v>
      </c>
    </row>
    <row r="59" spans="1:22">
      <c r="A59">
        <v>2.8570000000000002</v>
      </c>
      <c r="B59">
        <v>500</v>
      </c>
      <c r="C59" s="6">
        <f t="shared" si="0"/>
        <v>79.432914066030591</v>
      </c>
      <c r="D59" s="12">
        <f t="shared" si="17"/>
        <v>0.66000000000000048</v>
      </c>
      <c r="E59">
        <f t="shared" si="16"/>
        <v>4581.5726653347538</v>
      </c>
      <c r="F59" s="7">
        <f t="shared" si="1"/>
        <v>23.783766509502726</v>
      </c>
      <c r="G59">
        <f t="shared" si="2"/>
        <v>13.699966576630327</v>
      </c>
      <c r="H59">
        <f t="shared" si="3"/>
        <v>13.699966576630327</v>
      </c>
      <c r="I59">
        <f t="shared" si="4"/>
        <v>48.1753000132016</v>
      </c>
      <c r="J59">
        <f t="shared" si="5"/>
        <v>6.7287608154663432E-3</v>
      </c>
      <c r="K59">
        <f t="shared" si="6"/>
        <v>47.853306559135994</v>
      </c>
      <c r="L59">
        <f t="shared" si="7"/>
        <v>1.2989937268725882E-2</v>
      </c>
      <c r="M59">
        <f t="shared" si="8"/>
        <v>0.94360490436989053</v>
      </c>
      <c r="N59">
        <f t="shared" si="9"/>
        <v>1.4297044005604391</v>
      </c>
      <c r="O59">
        <f t="shared" si="10"/>
        <v>0.66000000000000048</v>
      </c>
      <c r="P59">
        <f t="shared" si="11"/>
        <v>2.1827548100159376E-2</v>
      </c>
      <c r="Q59">
        <f t="shared" si="12"/>
        <v>47.231695108831708</v>
      </c>
      <c r="R59">
        <f t="shared" si="13"/>
        <v>71.563174407320716</v>
      </c>
      <c r="S59">
        <v>0.1</v>
      </c>
      <c r="T59">
        <f t="shared" si="14"/>
        <v>9.4360490436989061E-2</v>
      </c>
      <c r="U59">
        <v>20</v>
      </c>
      <c r="V59">
        <f t="shared" si="15"/>
        <v>944.63390217663414</v>
      </c>
    </row>
    <row r="60" spans="1:22">
      <c r="A60">
        <v>2.8570000000000002</v>
      </c>
      <c r="B60">
        <v>500</v>
      </c>
      <c r="C60" s="6">
        <f t="shared" si="0"/>
        <v>79.432914066030591</v>
      </c>
      <c r="D60" s="12">
        <f t="shared" si="17"/>
        <v>0.67000000000000048</v>
      </c>
      <c r="E60">
        <f t="shared" si="16"/>
        <v>4581.5726653347538</v>
      </c>
      <c r="F60" s="7">
        <f t="shared" si="1"/>
        <v>23.783766509502726</v>
      </c>
      <c r="G60">
        <f t="shared" si="2"/>
        <v>13.699966576630327</v>
      </c>
      <c r="H60">
        <f t="shared" si="3"/>
        <v>13.699966576630327</v>
      </c>
      <c r="I60">
        <f t="shared" si="4"/>
        <v>48.905228801280408</v>
      </c>
      <c r="J60">
        <f t="shared" si="5"/>
        <v>6.8306360525956285E-3</v>
      </c>
      <c r="K60">
        <f t="shared" si="6"/>
        <v>48.573441301924845</v>
      </c>
      <c r="L60">
        <f t="shared" si="7"/>
        <v>1.5540396969237369E-2</v>
      </c>
      <c r="M60">
        <f t="shared" si="8"/>
        <v>1.0866380593494278</v>
      </c>
      <c r="N60">
        <f t="shared" si="9"/>
        <v>1.6218478497752642</v>
      </c>
      <c r="O60">
        <f t="shared" si="10"/>
        <v>0.67000000000000048</v>
      </c>
      <c r="P60">
        <f t="shared" si="11"/>
        <v>2.4761035874431514E-2</v>
      </c>
      <c r="Q60">
        <f t="shared" si="12"/>
        <v>47.818590741930983</v>
      </c>
      <c r="R60">
        <f t="shared" si="13"/>
        <v>71.371030958105891</v>
      </c>
      <c r="S60">
        <v>0.1</v>
      </c>
      <c r="T60">
        <f t="shared" si="14"/>
        <v>0.10866380593494279</v>
      </c>
      <c r="U60">
        <v>20</v>
      </c>
      <c r="V60">
        <f t="shared" si="15"/>
        <v>956.37181483861968</v>
      </c>
    </row>
    <row r="61" spans="1:22">
      <c r="A61">
        <v>2.8570000000000002</v>
      </c>
      <c r="B61">
        <v>500</v>
      </c>
      <c r="C61" s="6">
        <f t="shared" si="0"/>
        <v>79.432914066030591</v>
      </c>
      <c r="D61" s="12">
        <f t="shared" si="17"/>
        <v>0.68000000000000049</v>
      </c>
      <c r="E61">
        <f t="shared" si="16"/>
        <v>4581.5726653347538</v>
      </c>
      <c r="F61" s="7">
        <f t="shared" si="1"/>
        <v>23.783766509502726</v>
      </c>
      <c r="G61">
        <f t="shared" si="2"/>
        <v>13.699966576630327</v>
      </c>
      <c r="H61">
        <f t="shared" si="3"/>
        <v>13.699966576630327</v>
      </c>
      <c r="I61">
        <f t="shared" si="4"/>
        <v>49.635157589359224</v>
      </c>
      <c r="J61">
        <f t="shared" si="5"/>
        <v>6.9325078769617724E-3</v>
      </c>
      <c r="K61">
        <f t="shared" si="6"/>
        <v>49.29343049417588</v>
      </c>
      <c r="L61">
        <f t="shared" si="7"/>
        <v>1.8095584791822272E-2</v>
      </c>
      <c r="M61">
        <f t="shared" si="8"/>
        <v>1.2337205463704974</v>
      </c>
      <c r="N61">
        <f t="shared" si="9"/>
        <v>1.814294921133083</v>
      </c>
      <c r="O61">
        <f t="shared" si="10"/>
        <v>0.68000000000000049</v>
      </c>
      <c r="P61">
        <f t="shared" si="11"/>
        <v>2.7699159101268443E-2</v>
      </c>
      <c r="Q61">
        <f t="shared" si="12"/>
        <v>48.401437042988725</v>
      </c>
      <c r="R61">
        <f t="shared" si="13"/>
        <v>71.178583886748072</v>
      </c>
      <c r="S61">
        <v>0.1</v>
      </c>
      <c r="T61">
        <f t="shared" si="14"/>
        <v>0.12337205463704976</v>
      </c>
      <c r="U61">
        <v>20</v>
      </c>
      <c r="V61">
        <f t="shared" si="15"/>
        <v>968.02874085977453</v>
      </c>
    </row>
    <row r="62" spans="1:22">
      <c r="A62">
        <v>2.8570000000000002</v>
      </c>
      <c r="B62">
        <v>500</v>
      </c>
      <c r="C62" s="6">
        <f t="shared" si="0"/>
        <v>79.432914066030591</v>
      </c>
      <c r="D62" s="12">
        <f t="shared" si="17"/>
        <v>0.6900000000000005</v>
      </c>
      <c r="E62">
        <f t="shared" si="16"/>
        <v>4581.5726653347538</v>
      </c>
      <c r="F62" s="7">
        <f t="shared" si="1"/>
        <v>23.783766509502726</v>
      </c>
      <c r="G62">
        <f t="shared" si="2"/>
        <v>13.699966576630327</v>
      </c>
      <c r="H62">
        <f t="shared" si="3"/>
        <v>13.699966576630327</v>
      </c>
      <c r="I62">
        <f t="shared" si="4"/>
        <v>50.365086377438033</v>
      </c>
      <c r="J62">
        <f t="shared" si="5"/>
        <v>7.0343762377449142E-3</v>
      </c>
      <c r="K62">
        <f t="shared" si="6"/>
        <v>50.013274189904742</v>
      </c>
      <c r="L62">
        <f t="shared" si="7"/>
        <v>2.0654618496085742E-2</v>
      </c>
      <c r="M62">
        <f t="shared" si="8"/>
        <v>1.3848172856659045</v>
      </c>
      <c r="N62">
        <f t="shared" si="9"/>
        <v>2.0069815734288454</v>
      </c>
      <c r="O62">
        <f t="shared" si="10"/>
        <v>0.6900000000000005</v>
      </c>
      <c r="P62">
        <f t="shared" si="11"/>
        <v>3.0640940052348783E-2</v>
      </c>
      <c r="Q62">
        <f t="shared" si="12"/>
        <v>48.980269091772129</v>
      </c>
      <c r="R62">
        <f t="shared" si="13"/>
        <v>70.98589723445231</v>
      </c>
      <c r="S62">
        <v>0.1</v>
      </c>
      <c r="T62">
        <f t="shared" si="14"/>
        <v>0.13848172856659044</v>
      </c>
      <c r="U62">
        <v>20</v>
      </c>
      <c r="V62">
        <f t="shared" si="15"/>
        <v>979.60538183544259</v>
      </c>
    </row>
    <row r="63" spans="1:22">
      <c r="A63">
        <v>2.8570000000000002</v>
      </c>
      <c r="B63">
        <v>500</v>
      </c>
      <c r="C63" s="6">
        <f t="shared" si="0"/>
        <v>79.432914066030591</v>
      </c>
      <c r="D63" s="12">
        <f t="shared" si="17"/>
        <v>0.70000000000000051</v>
      </c>
      <c r="E63">
        <f t="shared" si="16"/>
        <v>4581.5726653347538</v>
      </c>
      <c r="F63" s="7">
        <f t="shared" si="1"/>
        <v>23.783766509502726</v>
      </c>
      <c r="G63">
        <f t="shared" si="2"/>
        <v>13.699966576630327</v>
      </c>
      <c r="H63">
        <f t="shared" si="3"/>
        <v>13.699966576630327</v>
      </c>
      <c r="I63">
        <f t="shared" si="4"/>
        <v>51.095015165516841</v>
      </c>
      <c r="J63">
        <f t="shared" si="5"/>
        <v>7.1362410841303786E-3</v>
      </c>
      <c r="K63">
        <f t="shared" si="6"/>
        <v>50.732972443247284</v>
      </c>
      <c r="L63">
        <f t="shared" si="7"/>
        <v>2.3216642965738998E-2</v>
      </c>
      <c r="M63">
        <f t="shared" si="8"/>
        <v>1.5398920300751127</v>
      </c>
      <c r="N63">
        <f t="shared" si="9"/>
        <v>2.1998457572501593</v>
      </c>
      <c r="O63">
        <f t="shared" si="10"/>
        <v>0.70000000000000051</v>
      </c>
      <c r="P63">
        <f t="shared" si="11"/>
        <v>3.3585431408399376E-2</v>
      </c>
      <c r="Q63">
        <f t="shared" si="12"/>
        <v>49.555123135441733</v>
      </c>
      <c r="R63">
        <f t="shared" si="13"/>
        <v>70.793033050630996</v>
      </c>
      <c r="S63">
        <v>0.1</v>
      </c>
      <c r="T63">
        <f t="shared" si="14"/>
        <v>0.15398920300751129</v>
      </c>
      <c r="U63">
        <v>20</v>
      </c>
      <c r="V63">
        <f t="shared" si="15"/>
        <v>991.10246270883465</v>
      </c>
    </row>
    <row r="64" spans="1:22">
      <c r="A64">
        <v>2.8570000000000002</v>
      </c>
      <c r="B64">
        <v>500</v>
      </c>
      <c r="C64" s="6">
        <f t="shared" si="0"/>
        <v>79.432914066030591</v>
      </c>
      <c r="D64" s="12">
        <f t="shared" si="17"/>
        <v>0.71000000000000052</v>
      </c>
      <c r="E64">
        <f t="shared" si="16"/>
        <v>4581.5726653347538</v>
      </c>
      <c r="F64" s="7">
        <f t="shared" si="1"/>
        <v>23.783766509502726</v>
      </c>
      <c r="G64">
        <f t="shared" si="2"/>
        <v>13.699966576630327</v>
      </c>
      <c r="H64">
        <f t="shared" si="3"/>
        <v>13.699966576630327</v>
      </c>
      <c r="I64">
        <f t="shared" si="4"/>
        <v>51.824943953595664</v>
      </c>
      <c r="J64">
        <f t="shared" si="5"/>
        <v>7.2381023653087604E-3</v>
      </c>
      <c r="K64">
        <f t="shared" si="6"/>
        <v>51.452525308459393</v>
      </c>
      <c r="L64">
        <f t="shared" si="7"/>
        <v>2.5780830119559894E-2</v>
      </c>
      <c r="M64">
        <f t="shared" si="8"/>
        <v>1.6989074593360145</v>
      </c>
      <c r="N64">
        <f t="shared" si="9"/>
        <v>2.3928274075155116</v>
      </c>
      <c r="O64">
        <f t="shared" si="10"/>
        <v>0.71000000000000063</v>
      </c>
      <c r="P64">
        <f t="shared" si="11"/>
        <v>3.6531716145274985E-2</v>
      </c>
      <c r="Q64">
        <f t="shared" si="12"/>
        <v>50.126036494259651</v>
      </c>
      <c r="R64">
        <f t="shared" si="13"/>
        <v>70.600051400365658</v>
      </c>
      <c r="S64">
        <v>0.1</v>
      </c>
      <c r="T64">
        <f t="shared" si="14"/>
        <v>0.16989074593360146</v>
      </c>
      <c r="U64">
        <v>20</v>
      </c>
      <c r="V64">
        <f t="shared" si="15"/>
        <v>1002.5207298851931</v>
      </c>
    </row>
    <row r="65" spans="1:22">
      <c r="A65">
        <v>2.8570000000000002</v>
      </c>
      <c r="B65">
        <v>500</v>
      </c>
      <c r="C65" s="6">
        <f t="shared" si="0"/>
        <v>79.432914066030591</v>
      </c>
      <c r="D65" s="12">
        <f t="shared" si="17"/>
        <v>0.72000000000000053</v>
      </c>
      <c r="E65">
        <f t="shared" si="16"/>
        <v>4581.5726653347538</v>
      </c>
      <c r="F65" s="7">
        <f t="shared" si="1"/>
        <v>23.783766509502726</v>
      </c>
      <c r="G65">
        <f t="shared" si="2"/>
        <v>13.699966576630327</v>
      </c>
      <c r="H65">
        <f t="shared" si="3"/>
        <v>13.699966576630327</v>
      </c>
      <c r="I65">
        <f t="shared" si="4"/>
        <v>52.554872741674473</v>
      </c>
      <c r="J65">
        <f t="shared" si="5"/>
        <v>7.3399600304759971E-3</v>
      </c>
      <c r="K65">
        <f t="shared" si="6"/>
        <v>52.171932839916806</v>
      </c>
      <c r="L65">
        <f t="shared" si="7"/>
        <v>2.8346378771288427E-2</v>
      </c>
      <c r="M65">
        <f t="shared" si="8"/>
        <v>1.8618252712681695</v>
      </c>
      <c r="N65">
        <f t="shared" si="9"/>
        <v>2.5858684323169001</v>
      </c>
      <c r="O65">
        <f t="shared" si="10"/>
        <v>0.72000000000000042</v>
      </c>
      <c r="P65">
        <f t="shared" si="11"/>
        <v>3.9478907363616797E-2</v>
      </c>
      <c r="Q65">
        <f t="shared" si="12"/>
        <v>50.693047470406299</v>
      </c>
      <c r="R65">
        <f t="shared" si="13"/>
        <v>70.407010375564255</v>
      </c>
      <c r="S65">
        <v>0.1</v>
      </c>
      <c r="T65">
        <f t="shared" si="14"/>
        <v>0.18618252712681696</v>
      </c>
      <c r="U65">
        <v>20</v>
      </c>
      <c r="V65">
        <f t="shared" si="15"/>
        <v>1013.860949408126</v>
      </c>
    </row>
    <row r="66" spans="1:22">
      <c r="A66">
        <v>2.8570000000000002</v>
      </c>
      <c r="B66">
        <v>500</v>
      </c>
      <c r="C66" s="6">
        <f t="shared" si="0"/>
        <v>79.432914066030591</v>
      </c>
      <c r="D66" s="12">
        <f t="shared" si="17"/>
        <v>0.73000000000000054</v>
      </c>
      <c r="E66">
        <f t="shared" si="16"/>
        <v>4581.5726653347538</v>
      </c>
      <c r="F66" s="7">
        <f t="shared" si="1"/>
        <v>23.783766509502726</v>
      </c>
      <c r="G66">
        <f t="shared" si="2"/>
        <v>13.699966576630327</v>
      </c>
      <c r="H66">
        <f t="shared" si="3"/>
        <v>13.699966576630327</v>
      </c>
      <c r="I66">
        <f t="shared" si="4"/>
        <v>53.284801529753288</v>
      </c>
      <c r="J66">
        <f t="shared" si="5"/>
        <v>7.4418140288334423E-3</v>
      </c>
      <c r="K66">
        <f t="shared" si="6"/>
        <v>52.891195092115019</v>
      </c>
      <c r="L66">
        <f t="shared" si="7"/>
        <v>3.0912514442280381E-2</v>
      </c>
      <c r="M66">
        <f t="shared" si="8"/>
        <v>2.0286062697927512</v>
      </c>
      <c r="N66">
        <f t="shared" si="9"/>
        <v>2.7789126983462324</v>
      </c>
      <c r="O66">
        <f t="shared" si="10"/>
        <v>0.73000000000000076</v>
      </c>
      <c r="P66">
        <f t="shared" si="11"/>
        <v>4.2426148066354696E-2</v>
      </c>
      <c r="Q66">
        <f t="shared" si="12"/>
        <v>51.256195259960542</v>
      </c>
      <c r="R66">
        <f t="shared" si="13"/>
        <v>70.213966109534937</v>
      </c>
      <c r="S66">
        <v>0.1</v>
      </c>
      <c r="T66">
        <f t="shared" si="14"/>
        <v>0.20286062697927512</v>
      </c>
      <c r="U66">
        <v>20</v>
      </c>
      <c r="V66">
        <f t="shared" si="15"/>
        <v>1025.1239051992109</v>
      </c>
    </row>
    <row r="67" spans="1:22">
      <c r="A67">
        <v>2.8570000000000002</v>
      </c>
      <c r="B67">
        <v>500</v>
      </c>
      <c r="C67" s="6">
        <f t="shared" si="0"/>
        <v>79.432914066030591</v>
      </c>
      <c r="D67" s="12">
        <f t="shared" si="17"/>
        <v>0.74000000000000055</v>
      </c>
      <c r="E67">
        <f t="shared" si="16"/>
        <v>4581.5726653347538</v>
      </c>
      <c r="F67" s="7">
        <f t="shared" si="1"/>
        <v>23.783766509502726</v>
      </c>
      <c r="G67">
        <f t="shared" si="2"/>
        <v>13.699966576630327</v>
      </c>
      <c r="H67">
        <f t="shared" si="3"/>
        <v>13.699966576630327</v>
      </c>
      <c r="I67">
        <f t="shared" si="4"/>
        <v>54.014730317832097</v>
      </c>
      <c r="J67">
        <f t="shared" si="5"/>
        <v>7.5436643095879493E-3</v>
      </c>
      <c r="K67">
        <f t="shared" si="6"/>
        <v>53.610312119669082</v>
      </c>
      <c r="L67">
        <f t="shared" si="7"/>
        <v>3.3478489130614242E-2</v>
      </c>
      <c r="M67">
        <f t="shared" si="8"/>
        <v>2.1992104497501859</v>
      </c>
      <c r="N67">
        <f t="shared" si="9"/>
        <v>2.971906013175925</v>
      </c>
      <c r="O67">
        <f t="shared" si="10"/>
        <v>0.74000000000000044</v>
      </c>
      <c r="P67">
        <f t="shared" si="11"/>
        <v>4.5372610888182063E-2</v>
      </c>
      <c r="Q67">
        <f t="shared" si="12"/>
        <v>51.815519868081907</v>
      </c>
      <c r="R67">
        <f t="shared" si="13"/>
        <v>70.02097279470523</v>
      </c>
      <c r="S67">
        <v>0.1</v>
      </c>
      <c r="T67">
        <f t="shared" si="14"/>
        <v>0.2199210449750186</v>
      </c>
      <c r="U67">
        <v>20</v>
      </c>
      <c r="V67">
        <f t="shared" si="15"/>
        <v>1036.310397361638</v>
      </c>
    </row>
    <row r="68" spans="1:22">
      <c r="A68">
        <v>2.8570000000000002</v>
      </c>
      <c r="B68">
        <v>500</v>
      </c>
      <c r="C68" s="6">
        <f t="shared" ref="C68:C131" si="18">1000/H68+6.5*(1-1/(1+(B68/47.408)^1.9851))</f>
        <v>79.432914066030591</v>
      </c>
      <c r="D68" s="12">
        <f t="shared" si="17"/>
        <v>0.75000000000000056</v>
      </c>
      <c r="E68">
        <f t="shared" si="16"/>
        <v>4581.5726653347538</v>
      </c>
      <c r="F68" s="7">
        <f t="shared" ref="F68:F131" si="19">32.988-32.988/(1+(B68/(0.026715*EXP(A68/0.33926)))^0.6705)</f>
        <v>23.783766509502726</v>
      </c>
      <c r="G68">
        <f t="shared" ref="G68:G131" si="20">H68</f>
        <v>13.699966576630327</v>
      </c>
      <c r="H68">
        <f t="shared" ref="H68:H131" si="21">1.9896+(20.8-1.9896)/(1+(A68/4.0434)^1.4407)</f>
        <v>13.699966576630327</v>
      </c>
      <c r="I68">
        <f t="shared" ref="I68:I131" si="22">D68*1000/G68</f>
        <v>54.744659105910912</v>
      </c>
      <c r="J68">
        <f t="shared" ref="J68:J131" si="23">(0.067366+A68*0.039693)*ERF(0.05*D68)</f>
        <v>7.6455108219519417E-3</v>
      </c>
      <c r="K68">
        <f t="shared" ref="K68:K131" si="24">I68/(1+J68)</f>
        <v>54.329283977313459</v>
      </c>
      <c r="L68">
        <f t="shared" ref="L68:L131" si="25">1-(Q68/I68)*(1+J68)</f>
        <v>3.6043581040250738E-2</v>
      </c>
      <c r="M68">
        <f t="shared" ref="M68:M131" si="26">N68*D68</f>
        <v>2.3735970784925495</v>
      </c>
      <c r="N68">
        <f t="shared" ref="N68:N131" si="27">I68/D68-R68</f>
        <v>3.1647961046567303</v>
      </c>
      <c r="O68">
        <f t="shared" ref="O68:O131" si="28">(M68+Q68)*(G68/1000)</f>
        <v>0.75000000000000067</v>
      </c>
      <c r="P68">
        <f t="shared" ref="P68:P131" si="29">N68/65.5</f>
        <v>4.8317497781018785E-2</v>
      </c>
      <c r="Q68">
        <f t="shared" ref="Q68:Q131" si="30">D68*R68</f>
        <v>52.371062027418368</v>
      </c>
      <c r="R68">
        <f t="shared" ref="R68:R131" si="31">F68+(C68-F68)/(1+1.304*D68^2.1393)^0.35535+28/(1+E68*D68^-2)</f>
        <v>69.828082703224439</v>
      </c>
      <c r="S68">
        <v>0.1</v>
      </c>
      <c r="T68">
        <f t="shared" ref="T68:T131" si="32">M68*S68</f>
        <v>0.23735970784925498</v>
      </c>
      <c r="U68">
        <v>20</v>
      </c>
      <c r="V68">
        <f t="shared" ref="V68:V131" si="33">Q68*U68</f>
        <v>1047.4212405483675</v>
      </c>
    </row>
    <row r="69" spans="1:22">
      <c r="A69">
        <v>2.8570000000000002</v>
      </c>
      <c r="B69">
        <v>500</v>
      </c>
      <c r="C69" s="6">
        <f t="shared" si="18"/>
        <v>79.432914066030591</v>
      </c>
      <c r="D69" s="12">
        <f t="shared" si="17"/>
        <v>0.76000000000000056</v>
      </c>
      <c r="E69">
        <f t="shared" ref="E69:E132" si="34">1652.264+(14159350000-1652.264)/(1+(B69/0.02673144)^1.564691)</f>
        <v>4581.5726653347538</v>
      </c>
      <c r="F69" s="7">
        <f t="shared" si="19"/>
        <v>23.783766509502726</v>
      </c>
      <c r="G69">
        <f t="shared" si="20"/>
        <v>13.699966576630327</v>
      </c>
      <c r="H69">
        <f t="shared" si="21"/>
        <v>13.699966576630327</v>
      </c>
      <c r="I69">
        <f t="shared" si="22"/>
        <v>55.474587893989721</v>
      </c>
      <c r="J69">
        <f t="shared" si="23"/>
        <v>7.7473535151434871E-3</v>
      </c>
      <c r="K69">
        <f t="shared" si="24"/>
        <v>55.048110719901878</v>
      </c>
      <c r="L69">
        <f t="shared" si="25"/>
        <v>3.8607094273714226E-2</v>
      </c>
      <c r="M69">
        <f t="shared" si="26"/>
        <v>2.5517247742409537</v>
      </c>
      <c r="N69">
        <f t="shared" si="27"/>
        <v>3.3575325976854629</v>
      </c>
      <c r="O69">
        <f t="shared" si="28"/>
        <v>0.76000000000000056</v>
      </c>
      <c r="P69">
        <f t="shared" si="29"/>
        <v>5.1260039659320043E-2</v>
      </c>
      <c r="Q69">
        <f t="shared" si="30"/>
        <v>52.922863119748769</v>
      </c>
      <c r="R69">
        <f t="shared" si="31"/>
        <v>69.635346210195692</v>
      </c>
      <c r="S69">
        <v>0.1</v>
      </c>
      <c r="T69">
        <f t="shared" si="32"/>
        <v>0.25517247742409538</v>
      </c>
      <c r="U69">
        <v>20</v>
      </c>
      <c r="V69">
        <f t="shared" si="33"/>
        <v>1058.4572623949753</v>
      </c>
    </row>
    <row r="70" spans="1:22">
      <c r="A70">
        <v>2.8570000000000002</v>
      </c>
      <c r="B70">
        <v>500</v>
      </c>
      <c r="C70" s="6">
        <f t="shared" si="18"/>
        <v>79.432914066030591</v>
      </c>
      <c r="D70" s="12">
        <f t="shared" ref="D70:D93" si="35">D69+0.01</f>
        <v>0.77000000000000057</v>
      </c>
      <c r="E70">
        <f t="shared" si="34"/>
        <v>4581.5726653347538</v>
      </c>
      <c r="F70" s="7">
        <f t="shared" si="19"/>
        <v>23.783766509502726</v>
      </c>
      <c r="G70">
        <f t="shared" si="20"/>
        <v>13.699966576630327</v>
      </c>
      <c r="H70">
        <f t="shared" si="21"/>
        <v>13.699966576630327</v>
      </c>
      <c r="I70">
        <f t="shared" si="22"/>
        <v>56.204516682068537</v>
      </c>
      <c r="J70">
        <f t="shared" si="23"/>
        <v>7.8491923383863845E-3</v>
      </c>
      <c r="K70">
        <f t="shared" si="24"/>
        <v>55.766792402407184</v>
      </c>
      <c r="L70">
        <f t="shared" si="25"/>
        <v>4.1168358491629364E-2</v>
      </c>
      <c r="M70">
        <f t="shared" si="26"/>
        <v>2.7335515812119304</v>
      </c>
      <c r="N70">
        <f t="shared" si="27"/>
        <v>3.55006698858692</v>
      </c>
      <c r="O70">
        <f t="shared" si="28"/>
        <v>0.77000000000000068</v>
      </c>
      <c r="P70">
        <f t="shared" si="29"/>
        <v>5.419949600896061E-2</v>
      </c>
      <c r="Q70">
        <f t="shared" si="30"/>
        <v>53.47096510085661</v>
      </c>
      <c r="R70">
        <f t="shared" si="31"/>
        <v>69.442811819294249</v>
      </c>
      <c r="S70">
        <v>0.1</v>
      </c>
      <c r="T70">
        <f t="shared" si="32"/>
        <v>0.27335515812119304</v>
      </c>
      <c r="U70">
        <v>20</v>
      </c>
      <c r="V70">
        <f t="shared" si="33"/>
        <v>1069.4193020171322</v>
      </c>
    </row>
    <row r="71" spans="1:22">
      <c r="A71">
        <v>2.8570000000000002</v>
      </c>
      <c r="B71">
        <v>500</v>
      </c>
      <c r="C71" s="6">
        <f t="shared" si="18"/>
        <v>79.432914066030591</v>
      </c>
      <c r="D71" s="12">
        <f t="shared" si="35"/>
        <v>0.78000000000000058</v>
      </c>
      <c r="E71">
        <f t="shared" si="34"/>
        <v>4581.5726653347538</v>
      </c>
      <c r="F71" s="7">
        <f t="shared" si="19"/>
        <v>23.783766509502726</v>
      </c>
      <c r="G71">
        <f t="shared" si="20"/>
        <v>13.699966576630327</v>
      </c>
      <c r="H71">
        <f t="shared" si="21"/>
        <v>13.699966576630327</v>
      </c>
      <c r="I71">
        <f t="shared" si="22"/>
        <v>56.934445470147345</v>
      </c>
      <c r="J71">
        <f t="shared" si="23"/>
        <v>7.9510272409102235E-3</v>
      </c>
      <c r="K71">
        <f t="shared" si="24"/>
        <v>56.485329079921115</v>
      </c>
      <c r="L71">
        <f t="shared" si="25"/>
        <v>4.3726728542318627E-2</v>
      </c>
      <c r="M71">
        <f t="shared" si="26"/>
        <v>2.9190350415274771</v>
      </c>
      <c r="N71">
        <f t="shared" si="27"/>
        <v>3.7423526173429167</v>
      </c>
      <c r="O71">
        <f t="shared" si="28"/>
        <v>0.78000000000000058</v>
      </c>
      <c r="P71">
        <f t="shared" si="29"/>
        <v>5.713515446325064E-2</v>
      </c>
      <c r="Q71">
        <f t="shared" si="30"/>
        <v>54.015410428619866</v>
      </c>
      <c r="R71">
        <f t="shared" si="31"/>
        <v>69.250526190538238</v>
      </c>
      <c r="S71">
        <v>0.1</v>
      </c>
      <c r="T71">
        <f t="shared" si="32"/>
        <v>0.29190350415274774</v>
      </c>
      <c r="U71">
        <v>20</v>
      </c>
      <c r="V71">
        <f t="shared" si="33"/>
        <v>1080.3082085723972</v>
      </c>
    </row>
    <row r="72" spans="1:22">
      <c r="A72">
        <v>2.8570000000000002</v>
      </c>
      <c r="B72">
        <v>500</v>
      </c>
      <c r="C72" s="6">
        <f t="shared" si="18"/>
        <v>79.432914066030591</v>
      </c>
      <c r="D72" s="12">
        <f t="shared" si="35"/>
        <v>0.79000000000000059</v>
      </c>
      <c r="E72">
        <f t="shared" si="34"/>
        <v>4581.5726653347538</v>
      </c>
      <c r="F72" s="7">
        <f t="shared" si="19"/>
        <v>23.783766509502726</v>
      </c>
      <c r="G72">
        <f t="shared" si="20"/>
        <v>13.699966576630327</v>
      </c>
      <c r="H72">
        <f t="shared" si="21"/>
        <v>13.699966576630327</v>
      </c>
      <c r="I72">
        <f t="shared" si="22"/>
        <v>57.664374258226154</v>
      </c>
      <c r="J72">
        <f t="shared" si="23"/>
        <v>8.0528581719504742E-3</v>
      </c>
      <c r="K72">
        <f t="shared" si="24"/>
        <v>57.203720807654257</v>
      </c>
      <c r="L72">
        <f t="shared" si="25"/>
        <v>4.6281584064534864E-2</v>
      </c>
      <c r="M72">
        <f t="shared" si="26"/>
        <v>3.1081322639355329</v>
      </c>
      <c r="N72">
        <f t="shared" si="27"/>
        <v>3.9343446378930764</v>
      </c>
      <c r="O72">
        <f t="shared" si="28"/>
        <v>0.79000000000000059</v>
      </c>
      <c r="P72">
        <f t="shared" si="29"/>
        <v>6.0066330349512614E-2</v>
      </c>
      <c r="Q72">
        <f t="shared" si="30"/>
        <v>54.556241994290623</v>
      </c>
      <c r="R72">
        <f t="shared" si="31"/>
        <v>69.058534169988079</v>
      </c>
      <c r="S72">
        <v>0.1</v>
      </c>
      <c r="T72">
        <f t="shared" si="32"/>
        <v>0.3108132263935533</v>
      </c>
      <c r="U72">
        <v>20</v>
      </c>
      <c r="V72">
        <f t="shared" si="33"/>
        <v>1091.1248398858124</v>
      </c>
    </row>
    <row r="73" spans="1:22">
      <c r="A73">
        <v>2.8570000000000002</v>
      </c>
      <c r="B73">
        <v>500</v>
      </c>
      <c r="C73" s="6">
        <f t="shared" si="18"/>
        <v>79.432914066030591</v>
      </c>
      <c r="D73" s="12">
        <f t="shared" si="35"/>
        <v>0.8000000000000006</v>
      </c>
      <c r="E73">
        <f t="shared" si="34"/>
        <v>4581.5726653347538</v>
      </c>
      <c r="F73" s="7">
        <f t="shared" si="19"/>
        <v>23.783766509502726</v>
      </c>
      <c r="G73">
        <f t="shared" si="20"/>
        <v>13.699966576630327</v>
      </c>
      <c r="H73">
        <f t="shared" si="21"/>
        <v>13.699966576630327</v>
      </c>
      <c r="I73">
        <f t="shared" si="22"/>
        <v>58.394303046304969</v>
      </c>
      <c r="J73">
        <f t="shared" si="23"/>
        <v>8.1546850807485537E-3</v>
      </c>
      <c r="K73">
        <f t="shared" si="24"/>
        <v>57.921967640935826</v>
      </c>
      <c r="L73">
        <f t="shared" si="25"/>
        <v>4.88323290662388E-2</v>
      </c>
      <c r="M73">
        <f t="shared" si="26"/>
        <v>3.3007999893753572</v>
      </c>
      <c r="N73">
        <f t="shared" si="27"/>
        <v>4.1259999867191937</v>
      </c>
      <c r="O73">
        <f t="shared" si="28"/>
        <v>0.8000000000000006</v>
      </c>
      <c r="P73">
        <f t="shared" si="29"/>
        <v>6.2992366209453338E-2</v>
      </c>
      <c r="Q73">
        <f t="shared" si="30"/>
        <v>55.093503056929613</v>
      </c>
      <c r="R73">
        <f t="shared" si="31"/>
        <v>68.866878821161961</v>
      </c>
      <c r="S73">
        <v>0.1</v>
      </c>
      <c r="T73">
        <f t="shared" si="32"/>
        <v>0.33007999893753576</v>
      </c>
      <c r="U73">
        <v>20</v>
      </c>
      <c r="V73">
        <f t="shared" si="33"/>
        <v>1101.8700611385923</v>
      </c>
    </row>
    <row r="74" spans="1:22">
      <c r="A74">
        <v>2.8570000000000002</v>
      </c>
      <c r="B74">
        <v>500</v>
      </c>
      <c r="C74" s="6">
        <f t="shared" si="18"/>
        <v>79.432914066030591</v>
      </c>
      <c r="D74" s="12">
        <f t="shared" si="35"/>
        <v>0.81000000000000061</v>
      </c>
      <c r="E74">
        <f t="shared" si="34"/>
        <v>4581.5726653347538</v>
      </c>
      <c r="F74" s="7">
        <f t="shared" si="19"/>
        <v>23.783766509502726</v>
      </c>
      <c r="G74">
        <f t="shared" si="20"/>
        <v>13.699966576630327</v>
      </c>
      <c r="H74">
        <f t="shared" si="21"/>
        <v>13.699966576630327</v>
      </c>
      <c r="I74">
        <f t="shared" si="22"/>
        <v>59.124231834383778</v>
      </c>
      <c r="J74">
        <f t="shared" si="23"/>
        <v>8.2565079165519157E-3</v>
      </c>
      <c r="K74">
        <f t="shared" si="24"/>
        <v>58.640069635213479</v>
      </c>
      <c r="L74">
        <f t="shared" si="25"/>
        <v>5.1378391482213126E-2</v>
      </c>
      <c r="M74">
        <f t="shared" si="26"/>
        <v>3.496994653432536</v>
      </c>
      <c r="N74">
        <f t="shared" si="27"/>
        <v>4.3172773499167079</v>
      </c>
      <c r="O74">
        <f t="shared" si="28"/>
        <v>0.81000000000000061</v>
      </c>
      <c r="P74">
        <f t="shared" si="29"/>
        <v>6.591263129643829E-2</v>
      </c>
      <c r="Q74">
        <f t="shared" si="30"/>
        <v>55.627237180951241</v>
      </c>
      <c r="R74">
        <f t="shared" si="31"/>
        <v>68.675601457964447</v>
      </c>
      <c r="S74">
        <v>0.1</v>
      </c>
      <c r="T74">
        <f t="shared" si="32"/>
        <v>0.34969946534325363</v>
      </c>
      <c r="U74">
        <v>20</v>
      </c>
      <c r="V74">
        <f t="shared" si="33"/>
        <v>1112.5447436190248</v>
      </c>
    </row>
    <row r="75" spans="1:22">
      <c r="A75">
        <v>2.8570000000000002</v>
      </c>
      <c r="B75">
        <v>500</v>
      </c>
      <c r="C75" s="6">
        <f t="shared" si="18"/>
        <v>79.432914066030591</v>
      </c>
      <c r="D75" s="12">
        <f t="shared" si="35"/>
        <v>0.82000000000000062</v>
      </c>
      <c r="E75">
        <f t="shared" si="34"/>
        <v>4581.5726653347538</v>
      </c>
      <c r="F75" s="7">
        <f t="shared" si="19"/>
        <v>23.783766509502726</v>
      </c>
      <c r="G75">
        <f t="shared" si="20"/>
        <v>13.699966576630327</v>
      </c>
      <c r="H75">
        <f t="shared" si="21"/>
        <v>13.699966576630327</v>
      </c>
      <c r="I75">
        <f t="shared" si="22"/>
        <v>59.854160622462594</v>
      </c>
      <c r="J75">
        <f t="shared" si="23"/>
        <v>8.3583266286141027E-3</v>
      </c>
      <c r="K75">
        <f t="shared" si="24"/>
        <v>59.358026846053242</v>
      </c>
      <c r="L75">
        <f t="shared" si="25"/>
        <v>5.3919222713153303E-2</v>
      </c>
      <c r="M75">
        <f t="shared" si="26"/>
        <v>3.6966724457350266</v>
      </c>
      <c r="N75">
        <f t="shared" si="27"/>
        <v>4.5081371289451511</v>
      </c>
      <c r="O75">
        <f t="shared" si="28"/>
        <v>0.82000000000000062</v>
      </c>
      <c r="P75">
        <f t="shared" si="29"/>
        <v>6.8826521052597719E-2</v>
      </c>
      <c r="Q75">
        <f t="shared" si="30"/>
        <v>56.157488176727568</v>
      </c>
      <c r="R75">
        <f t="shared" si="31"/>
        <v>68.484741678936004</v>
      </c>
      <c r="S75">
        <v>0.1</v>
      </c>
      <c r="T75">
        <f t="shared" si="32"/>
        <v>0.3696672445735027</v>
      </c>
      <c r="U75">
        <v>20</v>
      </c>
      <c r="V75">
        <f t="shared" si="33"/>
        <v>1123.1497635345513</v>
      </c>
    </row>
    <row r="76" spans="1:22">
      <c r="A76">
        <v>2.8570000000000002</v>
      </c>
      <c r="B76">
        <v>500</v>
      </c>
      <c r="C76" s="6">
        <f t="shared" si="18"/>
        <v>79.432914066030591</v>
      </c>
      <c r="D76" s="12">
        <f t="shared" si="35"/>
        <v>0.83000000000000063</v>
      </c>
      <c r="E76">
        <f t="shared" si="34"/>
        <v>4581.5726653347538</v>
      </c>
      <c r="F76" s="7">
        <f t="shared" si="19"/>
        <v>23.783766509502726</v>
      </c>
      <c r="G76">
        <f t="shared" si="20"/>
        <v>13.699966576630327</v>
      </c>
      <c r="H76">
        <f t="shared" si="21"/>
        <v>13.699966576630327</v>
      </c>
      <c r="I76">
        <f t="shared" si="22"/>
        <v>60.584089410541409</v>
      </c>
      <c r="J76">
        <f t="shared" si="23"/>
        <v>8.4601411661948487E-3</v>
      </c>
      <c r="K76">
        <f t="shared" si="24"/>
        <v>60.075839329139249</v>
      </c>
      <c r="L76">
        <f t="shared" si="25"/>
        <v>5.6454297148723298E-2</v>
      </c>
      <c r="M76">
        <f t="shared" si="26"/>
        <v>3.8997893663483363</v>
      </c>
      <c r="N76">
        <f t="shared" si="27"/>
        <v>4.6985414052389558</v>
      </c>
      <c r="O76">
        <f t="shared" si="28"/>
        <v>0.83000000000000063</v>
      </c>
      <c r="P76">
        <f t="shared" si="29"/>
        <v>7.1733456568533679E-2</v>
      </c>
      <c r="Q76">
        <f t="shared" si="30"/>
        <v>56.684300044193066</v>
      </c>
      <c r="R76">
        <f t="shared" si="31"/>
        <v>68.294337402642199</v>
      </c>
      <c r="S76">
        <v>0.1</v>
      </c>
      <c r="T76">
        <f t="shared" si="32"/>
        <v>0.38997893663483363</v>
      </c>
      <c r="U76">
        <v>20</v>
      </c>
      <c r="V76">
        <f t="shared" si="33"/>
        <v>1133.6860008838612</v>
      </c>
    </row>
    <row r="77" spans="1:22">
      <c r="A77">
        <v>2.8570000000000002</v>
      </c>
      <c r="B77">
        <v>500</v>
      </c>
      <c r="C77" s="6">
        <f t="shared" si="18"/>
        <v>79.432914066030591</v>
      </c>
      <c r="D77" s="12">
        <f t="shared" si="35"/>
        <v>0.84000000000000064</v>
      </c>
      <c r="E77">
        <f t="shared" si="34"/>
        <v>4581.5726653347538</v>
      </c>
      <c r="F77" s="7">
        <f t="shared" si="19"/>
        <v>23.783766509502726</v>
      </c>
      <c r="G77">
        <f t="shared" si="20"/>
        <v>13.699966576630327</v>
      </c>
      <c r="H77">
        <f t="shared" si="21"/>
        <v>13.699966576630327</v>
      </c>
      <c r="I77">
        <f t="shared" si="22"/>
        <v>61.314018198620225</v>
      </c>
      <c r="J77">
        <f t="shared" si="23"/>
        <v>8.5619514785601342E-3</v>
      </c>
      <c r="K77">
        <f t="shared" si="24"/>
        <v>60.793507140273697</v>
      </c>
      <c r="L77">
        <f t="shared" si="25"/>
        <v>5.8983111676942368E-2</v>
      </c>
      <c r="M77">
        <f t="shared" si="26"/>
        <v>4.106301279234283</v>
      </c>
      <c r="N77">
        <f t="shared" si="27"/>
        <v>4.8884539038503334</v>
      </c>
      <c r="O77">
        <f t="shared" si="28"/>
        <v>0.84000000000000075</v>
      </c>
      <c r="P77">
        <f t="shared" si="29"/>
        <v>7.4632884028249372E-2</v>
      </c>
      <c r="Q77">
        <f t="shared" si="30"/>
        <v>57.207716919385945</v>
      </c>
      <c r="R77">
        <f t="shared" si="31"/>
        <v>68.104424904030836</v>
      </c>
      <c r="S77">
        <v>0.1</v>
      </c>
      <c r="T77">
        <f t="shared" si="32"/>
        <v>0.41063012792342835</v>
      </c>
      <c r="U77">
        <v>20</v>
      </c>
      <c r="V77">
        <f t="shared" si="33"/>
        <v>1144.1543383877188</v>
      </c>
    </row>
    <row r="78" spans="1:22">
      <c r="A78">
        <v>2.8570000000000002</v>
      </c>
      <c r="B78">
        <v>500</v>
      </c>
      <c r="C78" s="6">
        <f t="shared" si="18"/>
        <v>79.432914066030591</v>
      </c>
      <c r="D78" s="12">
        <f t="shared" si="35"/>
        <v>0.85000000000000064</v>
      </c>
      <c r="E78">
        <f t="shared" si="34"/>
        <v>4581.5726653347538</v>
      </c>
      <c r="F78" s="7">
        <f t="shared" si="19"/>
        <v>23.783766509502726</v>
      </c>
      <c r="G78">
        <f t="shared" si="20"/>
        <v>13.699966576630327</v>
      </c>
      <c r="H78">
        <f t="shared" si="21"/>
        <v>13.699966576630327</v>
      </c>
      <c r="I78">
        <f t="shared" si="22"/>
        <v>62.043946986699034</v>
      </c>
      <c r="J78">
        <f t="shared" si="23"/>
        <v>8.6637575149822715E-3</v>
      </c>
      <c r="K78">
        <f t="shared" si="24"/>
        <v>61.511030335376617</v>
      </c>
      <c r="L78">
        <f t="shared" si="25"/>
        <v>6.1505185182105682E-2</v>
      </c>
      <c r="M78">
        <f t="shared" si="26"/>
        <v>4.3161639628418698</v>
      </c>
      <c r="N78">
        <f t="shared" si="27"/>
        <v>5.0778399562845493</v>
      </c>
      <c r="O78">
        <f t="shared" si="28"/>
        <v>0.85000000000000064</v>
      </c>
      <c r="P78">
        <f t="shared" si="29"/>
        <v>7.7524274141748839E-2</v>
      </c>
      <c r="Q78">
        <f t="shared" si="30"/>
        <v>57.727783023857157</v>
      </c>
      <c r="R78">
        <f t="shared" si="31"/>
        <v>67.915038851596606</v>
      </c>
      <c r="S78">
        <v>0.1</v>
      </c>
      <c r="T78">
        <f t="shared" si="32"/>
        <v>0.43161639628418702</v>
      </c>
      <c r="U78">
        <v>20</v>
      </c>
      <c r="V78">
        <f t="shared" si="33"/>
        <v>1154.5556604771432</v>
      </c>
    </row>
    <row r="79" spans="1:22">
      <c r="A79">
        <v>2.8570000000000002</v>
      </c>
      <c r="B79">
        <v>500</v>
      </c>
      <c r="C79" s="6">
        <f t="shared" si="18"/>
        <v>79.432914066030591</v>
      </c>
      <c r="D79" s="12">
        <f t="shared" si="35"/>
        <v>0.86000000000000065</v>
      </c>
      <c r="E79">
        <f t="shared" si="34"/>
        <v>4581.5726653347538</v>
      </c>
      <c r="F79" s="7">
        <f t="shared" si="19"/>
        <v>23.783766509502726</v>
      </c>
      <c r="G79">
        <f t="shared" si="20"/>
        <v>13.699966576630327</v>
      </c>
      <c r="H79">
        <f t="shared" si="21"/>
        <v>13.699966576630327</v>
      </c>
      <c r="I79">
        <f t="shared" si="22"/>
        <v>62.773875774777849</v>
      </c>
      <c r="J79">
        <f t="shared" si="23"/>
        <v>8.7655592247399862E-3</v>
      </c>
      <c r="K79">
        <f t="shared" si="24"/>
        <v>62.228408970485717</v>
      </c>
      <c r="L79">
        <f t="shared" si="25"/>
        <v>6.4020058033332217E-2</v>
      </c>
      <c r="M79">
        <f t="shared" si="26"/>
        <v>4.5293331579045653</v>
      </c>
      <c r="N79">
        <f t="shared" si="27"/>
        <v>5.2666664626797228</v>
      </c>
      <c r="O79">
        <f t="shared" si="28"/>
        <v>0.86000000000000087</v>
      </c>
      <c r="P79">
        <f t="shared" si="29"/>
        <v>8.0407121567629358E-2</v>
      </c>
      <c r="Q79">
        <f t="shared" si="30"/>
        <v>58.244542616873289</v>
      </c>
      <c r="R79">
        <f t="shared" si="31"/>
        <v>67.726212345201446</v>
      </c>
      <c r="S79">
        <v>0.1</v>
      </c>
      <c r="T79">
        <f t="shared" si="32"/>
        <v>0.45293331579045654</v>
      </c>
      <c r="U79">
        <v>20</v>
      </c>
      <c r="V79">
        <f t="shared" si="33"/>
        <v>1164.8908523374657</v>
      </c>
    </row>
    <row r="80" spans="1:22">
      <c r="A80">
        <v>2.8570000000000002</v>
      </c>
      <c r="B80">
        <v>500</v>
      </c>
      <c r="C80" s="6">
        <f t="shared" si="18"/>
        <v>79.432914066030591</v>
      </c>
      <c r="D80" s="12">
        <f t="shared" si="35"/>
        <v>0.87000000000000066</v>
      </c>
      <c r="E80">
        <f t="shared" si="34"/>
        <v>4581.5726653347538</v>
      </c>
      <c r="F80" s="7">
        <f t="shared" si="19"/>
        <v>23.783766509502726</v>
      </c>
      <c r="G80">
        <f t="shared" si="20"/>
        <v>13.699966576630327</v>
      </c>
      <c r="H80">
        <f t="shared" si="21"/>
        <v>13.699966576630327</v>
      </c>
      <c r="I80">
        <f t="shared" si="22"/>
        <v>63.503804562856658</v>
      </c>
      <c r="J80">
        <f t="shared" si="23"/>
        <v>8.8673565571184779E-3</v>
      </c>
      <c r="K80">
        <f t="shared" si="24"/>
        <v>62.945643101756261</v>
      </c>
      <c r="L80">
        <f t="shared" si="25"/>
        <v>6.6527291565671054E-2</v>
      </c>
      <c r="M80">
        <f t="shared" si="26"/>
        <v>4.7457646125196007</v>
      </c>
      <c r="N80">
        <f t="shared" si="27"/>
        <v>5.4549018534708011</v>
      </c>
      <c r="O80">
        <f t="shared" si="28"/>
        <v>0.87000000000000066</v>
      </c>
      <c r="P80">
        <f t="shared" si="29"/>
        <v>8.3280944327798492E-2</v>
      </c>
      <c r="Q80">
        <f t="shared" si="30"/>
        <v>58.75803995033705</v>
      </c>
      <c r="R80">
        <f t="shared" si="31"/>
        <v>67.537976954410354</v>
      </c>
      <c r="S80">
        <v>0.1</v>
      </c>
      <c r="T80">
        <f t="shared" si="32"/>
        <v>0.47457646125196007</v>
      </c>
      <c r="U80">
        <v>20</v>
      </c>
      <c r="V80">
        <f t="shared" si="33"/>
        <v>1175.1607990067409</v>
      </c>
    </row>
    <row r="81" spans="1:22">
      <c r="A81">
        <v>2.8570000000000002</v>
      </c>
      <c r="B81">
        <v>500</v>
      </c>
      <c r="C81" s="6">
        <f t="shared" si="18"/>
        <v>79.432914066030591</v>
      </c>
      <c r="D81" s="12">
        <f t="shared" si="35"/>
        <v>0.88000000000000067</v>
      </c>
      <c r="E81">
        <f t="shared" si="34"/>
        <v>4581.5726653347538</v>
      </c>
      <c r="F81" s="7">
        <f t="shared" si="19"/>
        <v>23.783766509502726</v>
      </c>
      <c r="G81">
        <f t="shared" si="20"/>
        <v>13.699966576630327</v>
      </c>
      <c r="H81">
        <f t="shared" si="21"/>
        <v>13.699966576630327</v>
      </c>
      <c r="I81">
        <f t="shared" si="22"/>
        <v>64.233733350935466</v>
      </c>
      <c r="J81">
        <f t="shared" si="23"/>
        <v>8.9691494614095053E-3</v>
      </c>
      <c r="K81">
        <f t="shared" si="24"/>
        <v>63.662732785460896</v>
      </c>
      <c r="L81">
        <f t="shared" si="25"/>
        <v>6.9026467555589499E-2</v>
      </c>
      <c r="M81">
        <f t="shared" si="26"/>
        <v>4.9654141245903514</v>
      </c>
      <c r="N81">
        <f t="shared" si="27"/>
        <v>5.6425160506708494</v>
      </c>
      <c r="O81">
        <f t="shared" si="28"/>
        <v>0.88000000000000067</v>
      </c>
      <c r="P81">
        <f t="shared" si="29"/>
        <v>8.6145283216348845E-2</v>
      </c>
      <c r="Q81">
        <f t="shared" si="30"/>
        <v>59.268319226345113</v>
      </c>
      <c r="R81">
        <f t="shared" si="31"/>
        <v>67.350362757210306</v>
      </c>
      <c r="S81">
        <v>0.1</v>
      </c>
      <c r="T81">
        <f t="shared" si="32"/>
        <v>0.49654141245903516</v>
      </c>
      <c r="U81">
        <v>20</v>
      </c>
      <c r="V81">
        <f t="shared" si="33"/>
        <v>1185.3663845269023</v>
      </c>
    </row>
    <row r="82" spans="1:22">
      <c r="A82">
        <v>2.8570000000000002</v>
      </c>
      <c r="B82">
        <v>500</v>
      </c>
      <c r="C82" s="6">
        <f t="shared" si="18"/>
        <v>79.432914066030591</v>
      </c>
      <c r="D82" s="12">
        <f t="shared" si="35"/>
        <v>0.89000000000000068</v>
      </c>
      <c r="E82">
        <f t="shared" si="34"/>
        <v>4581.5726653347538</v>
      </c>
      <c r="F82" s="7">
        <f t="shared" si="19"/>
        <v>23.783766509502726</v>
      </c>
      <c r="G82">
        <f t="shared" si="20"/>
        <v>13.699966576630327</v>
      </c>
      <c r="H82">
        <f t="shared" si="21"/>
        <v>13.699966576630327</v>
      </c>
      <c r="I82">
        <f t="shared" si="22"/>
        <v>64.963662139014275</v>
      </c>
      <c r="J82">
        <f t="shared" si="23"/>
        <v>9.070937886911469E-3</v>
      </c>
      <c r="K82">
        <f t="shared" si="24"/>
        <v>64.379678077989482</v>
      </c>
      <c r="L82">
        <f t="shared" si="25"/>
        <v>7.1517187692526574E-2</v>
      </c>
      <c r="M82">
        <f t="shared" si="26"/>
        <v>5.1882375817128068</v>
      </c>
      <c r="N82">
        <f t="shared" si="27"/>
        <v>5.8294804288907898</v>
      </c>
      <c r="O82">
        <f t="shared" si="28"/>
        <v>0.89000000000000068</v>
      </c>
      <c r="P82">
        <f t="shared" si="29"/>
        <v>8.8999701204439535E-2</v>
      </c>
      <c r="Q82">
        <f t="shared" si="30"/>
        <v>59.77542455730147</v>
      </c>
      <c r="R82">
        <f t="shared" si="31"/>
        <v>67.163398378990365</v>
      </c>
      <c r="S82">
        <v>0.1</v>
      </c>
      <c r="T82">
        <f t="shared" si="32"/>
        <v>0.51882375817128068</v>
      </c>
      <c r="U82">
        <v>20</v>
      </c>
      <c r="V82">
        <f t="shared" si="33"/>
        <v>1195.5084911460294</v>
      </c>
    </row>
    <row r="83" spans="1:22">
      <c r="A83">
        <v>2.8570000000000002</v>
      </c>
      <c r="B83">
        <v>500</v>
      </c>
      <c r="C83" s="6">
        <f t="shared" si="18"/>
        <v>79.432914066030591</v>
      </c>
      <c r="D83" s="12">
        <f t="shared" si="35"/>
        <v>0.90000000000000069</v>
      </c>
      <c r="E83">
        <f t="shared" si="34"/>
        <v>4581.5726653347538</v>
      </c>
      <c r="F83" s="7">
        <f t="shared" si="19"/>
        <v>23.783766509502726</v>
      </c>
      <c r="G83">
        <f t="shared" si="20"/>
        <v>13.699966576630327</v>
      </c>
      <c r="H83">
        <f t="shared" si="21"/>
        <v>13.699966576630327</v>
      </c>
      <c r="I83">
        <f t="shared" si="22"/>
        <v>65.693590927093098</v>
      </c>
      <c r="J83">
        <f t="shared" si="23"/>
        <v>9.1727217829294643E-3</v>
      </c>
      <c r="K83">
        <f t="shared" si="24"/>
        <v>65.096479035848958</v>
      </c>
      <c r="L83">
        <f t="shared" si="25"/>
        <v>7.3999073048078179E-2</v>
      </c>
      <c r="M83">
        <f t="shared" si="26"/>
        <v>5.4141909985906134</v>
      </c>
      <c r="N83">
        <f t="shared" si="27"/>
        <v>6.0157677762117885</v>
      </c>
      <c r="O83">
        <f t="shared" si="28"/>
        <v>0.9000000000000008</v>
      </c>
      <c r="P83">
        <f t="shared" si="29"/>
        <v>9.1843782842928073E-2</v>
      </c>
      <c r="Q83">
        <f t="shared" si="30"/>
        <v>60.279399928502485</v>
      </c>
      <c r="R83">
        <f t="shared" si="31"/>
        <v>66.977111031669381</v>
      </c>
      <c r="S83">
        <v>0.1</v>
      </c>
      <c r="T83">
        <f t="shared" si="32"/>
        <v>0.54141909985906134</v>
      </c>
      <c r="U83">
        <v>20</v>
      </c>
      <c r="V83">
        <f t="shared" si="33"/>
        <v>1205.5879985700496</v>
      </c>
    </row>
    <row r="84" spans="1:22">
      <c r="A84">
        <v>2.8570000000000002</v>
      </c>
      <c r="B84">
        <v>500</v>
      </c>
      <c r="C84" s="6">
        <f t="shared" si="18"/>
        <v>79.432914066030591</v>
      </c>
      <c r="D84" s="12">
        <f t="shared" si="35"/>
        <v>0.9100000000000007</v>
      </c>
      <c r="E84">
        <f t="shared" si="34"/>
        <v>4581.5726653347538</v>
      </c>
      <c r="F84" s="7">
        <f t="shared" si="19"/>
        <v>23.783766509502726</v>
      </c>
      <c r="G84">
        <f t="shared" si="20"/>
        <v>13.699966576630327</v>
      </c>
      <c r="H84">
        <f t="shared" si="21"/>
        <v>13.699966576630327</v>
      </c>
      <c r="I84">
        <f t="shared" si="22"/>
        <v>66.423519715171906</v>
      </c>
      <c r="J84">
        <f t="shared" si="23"/>
        <v>9.2745010987753847E-3</v>
      </c>
      <c r="K84">
        <f t="shared" si="24"/>
        <v>65.813135715663137</v>
      </c>
      <c r="L84">
        <f t="shared" si="25"/>
        <v>7.6471763544259885E-2</v>
      </c>
      <c r="M84">
        <f t="shared" si="26"/>
        <v>5.6432305520632369</v>
      </c>
      <c r="N84">
        <f t="shared" si="27"/>
        <v>6.201352255014541</v>
      </c>
      <c r="O84">
        <f t="shared" si="28"/>
        <v>0.91000000000000059</v>
      </c>
      <c r="P84">
        <f t="shared" si="29"/>
        <v>9.4677133664344132E-2</v>
      </c>
      <c r="Q84">
        <f t="shared" si="30"/>
        <v>60.780289163108662</v>
      </c>
      <c r="R84">
        <f t="shared" si="31"/>
        <v>66.791526552866614</v>
      </c>
      <c r="S84">
        <v>0.1</v>
      </c>
      <c r="T84">
        <f t="shared" si="32"/>
        <v>0.56432305520632375</v>
      </c>
      <c r="U84">
        <v>20</v>
      </c>
      <c r="V84">
        <f t="shared" si="33"/>
        <v>1215.6057832621732</v>
      </c>
    </row>
    <row r="85" spans="1:22">
      <c r="A85">
        <v>2.8570000000000002</v>
      </c>
      <c r="B85">
        <v>500</v>
      </c>
      <c r="C85" s="6">
        <f t="shared" si="18"/>
        <v>79.432914066030591</v>
      </c>
      <c r="D85" s="12">
        <f t="shared" si="35"/>
        <v>0.92000000000000071</v>
      </c>
      <c r="E85">
        <f t="shared" si="34"/>
        <v>4581.5726653347538</v>
      </c>
      <c r="F85" s="7">
        <f t="shared" si="19"/>
        <v>23.783766509502726</v>
      </c>
      <c r="G85">
        <f t="shared" si="20"/>
        <v>13.699966576630327</v>
      </c>
      <c r="H85">
        <f t="shared" si="21"/>
        <v>13.699966576630327</v>
      </c>
      <c r="I85">
        <f t="shared" si="22"/>
        <v>67.153448503250715</v>
      </c>
      <c r="J85">
        <f t="shared" si="23"/>
        <v>9.3762757837679827E-3</v>
      </c>
      <c r="K85">
        <f t="shared" si="24"/>
        <v>66.529648174172621</v>
      </c>
      <c r="L85">
        <f t="shared" si="25"/>
        <v>7.8934917422184059E-2</v>
      </c>
      <c r="M85">
        <f t="shared" si="26"/>
        <v>5.875312613833362</v>
      </c>
      <c r="N85">
        <f t="shared" si="27"/>
        <v>6.3862093628623455</v>
      </c>
      <c r="O85">
        <f t="shared" si="28"/>
        <v>0.92000000000000071</v>
      </c>
      <c r="P85">
        <f t="shared" si="29"/>
        <v>9.7499379585684665E-2</v>
      </c>
      <c r="Q85">
        <f t="shared" si="30"/>
        <v>61.278135889417349</v>
      </c>
      <c r="R85">
        <f t="shared" si="31"/>
        <v>66.606669445018809</v>
      </c>
      <c r="S85">
        <v>0.1</v>
      </c>
      <c r="T85">
        <f t="shared" si="32"/>
        <v>0.58753126138333622</v>
      </c>
      <c r="U85">
        <v>20</v>
      </c>
      <c r="V85">
        <f t="shared" si="33"/>
        <v>1225.5627177883471</v>
      </c>
    </row>
    <row r="86" spans="1:22">
      <c r="A86">
        <v>2.8570000000000002</v>
      </c>
      <c r="B86">
        <v>500</v>
      </c>
      <c r="C86" s="6">
        <f t="shared" si="18"/>
        <v>79.432914066030591</v>
      </c>
      <c r="D86" s="12">
        <f t="shared" si="35"/>
        <v>0.93000000000000071</v>
      </c>
      <c r="E86">
        <f t="shared" si="34"/>
        <v>4581.5726653347538</v>
      </c>
      <c r="F86" s="7">
        <f t="shared" si="19"/>
        <v>23.783766509502726</v>
      </c>
      <c r="G86">
        <f t="shared" si="20"/>
        <v>13.699966576630327</v>
      </c>
      <c r="H86">
        <f t="shared" si="21"/>
        <v>13.699966576630327</v>
      </c>
      <c r="I86">
        <f t="shared" si="22"/>
        <v>67.883377291329523</v>
      </c>
      <c r="J86">
        <f t="shared" si="23"/>
        <v>9.478045787232936E-3</v>
      </c>
      <c r="K86">
        <f t="shared" si="24"/>
        <v>67.246016468234572</v>
      </c>
      <c r="L86">
        <f t="shared" si="25"/>
        <v>8.1388210712371012E-2</v>
      </c>
      <c r="M86">
        <f t="shared" si="26"/>
        <v>6.1103937809791988</v>
      </c>
      <c r="N86">
        <f t="shared" si="27"/>
        <v>6.5703158935260149</v>
      </c>
      <c r="O86">
        <f t="shared" si="28"/>
        <v>0.93000000000000071</v>
      </c>
      <c r="P86">
        <f t="shared" si="29"/>
        <v>0.10031016631337428</v>
      </c>
      <c r="Q86">
        <f t="shared" si="30"/>
        <v>61.772983510350329</v>
      </c>
      <c r="R86">
        <f t="shared" si="31"/>
        <v>66.42256291435514</v>
      </c>
      <c r="S86">
        <v>0.1</v>
      </c>
      <c r="T86">
        <f t="shared" si="32"/>
        <v>0.61103937809791997</v>
      </c>
      <c r="U86">
        <v>20</v>
      </c>
      <c r="V86">
        <f t="shared" si="33"/>
        <v>1235.4596702070066</v>
      </c>
    </row>
    <row r="87" spans="1:22">
      <c r="A87">
        <v>2.8570000000000002</v>
      </c>
      <c r="B87">
        <v>500</v>
      </c>
      <c r="C87" s="6">
        <f t="shared" si="18"/>
        <v>79.432914066030591</v>
      </c>
      <c r="D87" s="12">
        <f t="shared" si="35"/>
        <v>0.94000000000000072</v>
      </c>
      <c r="E87">
        <f t="shared" si="34"/>
        <v>4581.5726653347538</v>
      </c>
      <c r="F87" s="7">
        <f t="shared" si="19"/>
        <v>23.783766509502726</v>
      </c>
      <c r="G87">
        <f t="shared" si="20"/>
        <v>13.699966576630327</v>
      </c>
      <c r="H87">
        <f t="shared" si="21"/>
        <v>13.699966576630327</v>
      </c>
      <c r="I87">
        <f t="shared" si="22"/>
        <v>68.613306079408332</v>
      </c>
      <c r="J87">
        <f t="shared" si="23"/>
        <v>9.5798110585029565E-3</v>
      </c>
      <c r="K87">
        <f t="shared" si="24"/>
        <v>67.962240654822622</v>
      </c>
      <c r="L87">
        <f t="shared" si="25"/>
        <v>8.3831336707818616E-2</v>
      </c>
      <c r="M87">
        <f t="shared" si="26"/>
        <v>6.3484309043379499</v>
      </c>
      <c r="N87">
        <f t="shared" si="27"/>
        <v>6.7536498982318562</v>
      </c>
      <c r="O87">
        <f t="shared" si="28"/>
        <v>0.94000000000000061</v>
      </c>
      <c r="P87">
        <f t="shared" si="29"/>
        <v>0.10310915875163139</v>
      </c>
      <c r="Q87">
        <f t="shared" si="30"/>
        <v>62.264875175070387</v>
      </c>
      <c r="R87">
        <f t="shared" si="31"/>
        <v>66.239228909649299</v>
      </c>
      <c r="S87">
        <v>0.1</v>
      </c>
      <c r="T87">
        <f t="shared" si="32"/>
        <v>0.63484309043379505</v>
      </c>
      <c r="U87">
        <v>20</v>
      </c>
      <c r="V87">
        <f t="shared" si="33"/>
        <v>1245.2975035014078</v>
      </c>
    </row>
    <row r="88" spans="1:22">
      <c r="A88">
        <v>2.8570000000000002</v>
      </c>
      <c r="B88">
        <v>500</v>
      </c>
      <c r="C88" s="6">
        <f t="shared" si="18"/>
        <v>79.432914066030591</v>
      </c>
      <c r="D88" s="12">
        <f t="shared" si="35"/>
        <v>0.95000000000000073</v>
      </c>
      <c r="E88">
        <f t="shared" si="34"/>
        <v>4581.5726653347538</v>
      </c>
      <c r="F88" s="7">
        <f t="shared" si="19"/>
        <v>23.783766509502726</v>
      </c>
      <c r="G88">
        <f t="shared" si="20"/>
        <v>13.699966576630327</v>
      </c>
      <c r="H88">
        <f t="shared" si="21"/>
        <v>13.699966576630327</v>
      </c>
      <c r="I88">
        <f t="shared" si="22"/>
        <v>69.343234867487155</v>
      </c>
      <c r="J88">
        <f t="shared" si="23"/>
        <v>9.68157154691782E-3</v>
      </c>
      <c r="K88">
        <f t="shared" si="24"/>
        <v>68.67832079102665</v>
      </c>
      <c r="L88">
        <f t="shared" si="25"/>
        <v>8.6264005440850999E-2</v>
      </c>
      <c r="M88">
        <f t="shared" si="26"/>
        <v>6.5893811148461277</v>
      </c>
      <c r="N88">
        <f t="shared" si="27"/>
        <v>6.9361906472064447</v>
      </c>
      <c r="O88">
        <f t="shared" si="28"/>
        <v>0.95000000000000073</v>
      </c>
      <c r="P88">
        <f t="shared" si="29"/>
        <v>0.10589604041536557</v>
      </c>
      <c r="Q88">
        <f t="shared" si="30"/>
        <v>62.753853752641021</v>
      </c>
      <c r="R88">
        <f t="shared" si="31"/>
        <v>66.05668816067471</v>
      </c>
      <c r="S88">
        <v>0.1</v>
      </c>
      <c r="T88">
        <f t="shared" si="32"/>
        <v>0.65893811148461279</v>
      </c>
      <c r="U88">
        <v>20</v>
      </c>
      <c r="V88">
        <f t="shared" si="33"/>
        <v>1255.0770750528204</v>
      </c>
    </row>
    <row r="89" spans="1:22">
      <c r="A89">
        <v>2.8570000000000002</v>
      </c>
      <c r="B89">
        <v>500</v>
      </c>
      <c r="C89" s="6">
        <f t="shared" si="18"/>
        <v>79.432914066030591</v>
      </c>
      <c r="D89" s="12">
        <f t="shared" si="35"/>
        <v>0.96000000000000074</v>
      </c>
      <c r="E89">
        <f t="shared" si="34"/>
        <v>4581.5726653347538</v>
      </c>
      <c r="F89" s="7">
        <f t="shared" si="19"/>
        <v>23.783766509502726</v>
      </c>
      <c r="G89">
        <f t="shared" si="20"/>
        <v>13.699966576630327</v>
      </c>
      <c r="H89">
        <f t="shared" si="21"/>
        <v>13.699966576630327</v>
      </c>
      <c r="I89">
        <f t="shared" si="22"/>
        <v>70.073163655565963</v>
      </c>
      <c r="J89">
        <f t="shared" si="23"/>
        <v>9.7833272018244856E-3</v>
      </c>
      <c r="K89">
        <f t="shared" si="24"/>
        <v>69.394256934052649</v>
      </c>
      <c r="L89">
        <f t="shared" si="25"/>
        <v>8.8685943164671266E-2</v>
      </c>
      <c r="M89">
        <f t="shared" si="26"/>
        <v>6.833201847921301</v>
      </c>
      <c r="N89">
        <f t="shared" si="27"/>
        <v>7.117918591584683</v>
      </c>
      <c r="O89">
        <f t="shared" si="28"/>
        <v>0.96000000000000074</v>
      </c>
      <c r="P89">
        <f t="shared" si="29"/>
        <v>0.10867051284862111</v>
      </c>
      <c r="Q89">
        <f t="shared" si="30"/>
        <v>63.239961807644661</v>
      </c>
      <c r="R89">
        <f t="shared" si="31"/>
        <v>65.874960216296472</v>
      </c>
      <c r="S89">
        <v>0.1</v>
      </c>
      <c r="T89">
        <f t="shared" si="32"/>
        <v>0.68332018479213019</v>
      </c>
      <c r="U89">
        <v>20</v>
      </c>
      <c r="V89">
        <f t="shared" si="33"/>
        <v>1264.7992361528932</v>
      </c>
    </row>
    <row r="90" spans="1:22">
      <c r="A90">
        <v>2.8570000000000002</v>
      </c>
      <c r="B90">
        <v>500</v>
      </c>
      <c r="C90" s="6">
        <f t="shared" si="18"/>
        <v>79.432914066030591</v>
      </c>
      <c r="D90" s="12">
        <f t="shared" si="35"/>
        <v>0.97000000000000075</v>
      </c>
      <c r="E90">
        <f t="shared" si="34"/>
        <v>4581.5726653347538</v>
      </c>
      <c r="F90" s="7">
        <f t="shared" si="19"/>
        <v>23.783766509502726</v>
      </c>
      <c r="G90">
        <f t="shared" si="20"/>
        <v>13.699966576630327</v>
      </c>
      <c r="H90">
        <f t="shared" si="21"/>
        <v>13.699966576630327</v>
      </c>
      <c r="I90">
        <f t="shared" si="22"/>
        <v>70.803092443644786</v>
      </c>
      <c r="J90">
        <f t="shared" si="23"/>
        <v>9.8850779725771377E-3</v>
      </c>
      <c r="K90">
        <f t="shared" si="24"/>
        <v>70.110049141222575</v>
      </c>
      <c r="L90">
        <f t="shared" si="25"/>
        <v>9.1096891840462546E-2</v>
      </c>
      <c r="M90">
        <f t="shared" si="26"/>
        <v>7.0798508659696751</v>
      </c>
      <c r="N90">
        <f t="shared" si="27"/>
        <v>7.298815325741927</v>
      </c>
      <c r="O90">
        <f t="shared" si="28"/>
        <v>0.97000000000000086</v>
      </c>
      <c r="P90">
        <f t="shared" si="29"/>
        <v>0.11143229504949508</v>
      </c>
      <c r="Q90">
        <f t="shared" si="30"/>
        <v>63.723241577675111</v>
      </c>
      <c r="R90">
        <f t="shared" si="31"/>
        <v>65.694063482139242</v>
      </c>
      <c r="S90">
        <v>0.1</v>
      </c>
      <c r="T90">
        <f t="shared" si="32"/>
        <v>0.70798508659696757</v>
      </c>
      <c r="U90">
        <v>20</v>
      </c>
      <c r="V90">
        <f t="shared" si="33"/>
        <v>1274.4648315535023</v>
      </c>
    </row>
    <row r="91" spans="1:22">
      <c r="A91">
        <v>2.8570000000000002</v>
      </c>
      <c r="B91">
        <v>500</v>
      </c>
      <c r="C91" s="6">
        <f t="shared" si="18"/>
        <v>79.432914066030591</v>
      </c>
      <c r="D91" s="12">
        <f t="shared" si="35"/>
        <v>0.98000000000000076</v>
      </c>
      <c r="E91">
        <f t="shared" si="34"/>
        <v>4581.5726653347538</v>
      </c>
      <c r="F91" s="7">
        <f t="shared" si="19"/>
        <v>23.783766509502726</v>
      </c>
      <c r="G91">
        <f t="shared" si="20"/>
        <v>13.699966576630327</v>
      </c>
      <c r="H91">
        <f t="shared" si="21"/>
        <v>13.699966576630327</v>
      </c>
      <c r="I91">
        <f t="shared" si="22"/>
        <v>71.533021231723595</v>
      </c>
      <c r="J91">
        <f t="shared" si="23"/>
        <v>9.9868238085372811E-3</v>
      </c>
      <c r="K91">
        <f t="shared" si="24"/>
        <v>70.825697469974202</v>
      </c>
      <c r="L91">
        <f t="shared" si="25"/>
        <v>9.3496608630782241E-2</v>
      </c>
      <c r="M91">
        <f t="shared" si="26"/>
        <v>7.3292862791017539</v>
      </c>
      <c r="N91">
        <f t="shared" si="27"/>
        <v>7.4788635501038243</v>
      </c>
      <c r="O91">
        <f t="shared" si="28"/>
        <v>0.98000000000000087</v>
      </c>
      <c r="P91">
        <f t="shared" si="29"/>
        <v>0.11418112290234846</v>
      </c>
      <c r="Q91">
        <f t="shared" si="30"/>
        <v>64.203734952621843</v>
      </c>
      <c r="R91">
        <f t="shared" si="31"/>
        <v>65.514015257777345</v>
      </c>
      <c r="S91">
        <v>0.1</v>
      </c>
      <c r="T91">
        <f t="shared" si="32"/>
        <v>0.73292862791017543</v>
      </c>
      <c r="U91">
        <v>20</v>
      </c>
      <c r="V91">
        <f t="shared" si="33"/>
        <v>1284.0746990524369</v>
      </c>
    </row>
    <row r="92" spans="1:22">
      <c r="A92">
        <v>2.8570000000000002</v>
      </c>
      <c r="B92">
        <v>500</v>
      </c>
      <c r="C92" s="6">
        <f t="shared" si="18"/>
        <v>79.432914066030591</v>
      </c>
      <c r="D92" s="12">
        <f t="shared" si="35"/>
        <v>0.99000000000000077</v>
      </c>
      <c r="E92">
        <f t="shared" si="34"/>
        <v>4581.5726653347538</v>
      </c>
      <c r="F92" s="7">
        <f t="shared" si="19"/>
        <v>23.783766509502726</v>
      </c>
      <c r="G92">
        <f t="shared" si="20"/>
        <v>13.699966576630327</v>
      </c>
      <c r="H92">
        <f t="shared" si="21"/>
        <v>13.699966576630327</v>
      </c>
      <c r="I92">
        <f t="shared" si="22"/>
        <v>72.262950019802403</v>
      </c>
      <c r="J92">
        <f t="shared" si="23"/>
        <v>1.0088564659073818E-2</v>
      </c>
      <c r="K92">
        <f t="shared" si="24"/>
        <v>71.541201977860894</v>
      </c>
      <c r="L92">
        <f t="shared" si="25"/>
        <v>9.5884865399926911E-2</v>
      </c>
      <c r="M92">
        <f t="shared" si="26"/>
        <v>7.5814665641376884</v>
      </c>
      <c r="N92">
        <f t="shared" si="27"/>
        <v>7.6580470344825073</v>
      </c>
      <c r="O92">
        <f t="shared" si="28"/>
        <v>0.99000000000000077</v>
      </c>
      <c r="P92">
        <f t="shared" si="29"/>
        <v>0.11691674861805355</v>
      </c>
      <c r="Q92">
        <f t="shared" si="30"/>
        <v>64.681483455664718</v>
      </c>
      <c r="R92">
        <f t="shared" si="31"/>
        <v>65.334831773398648</v>
      </c>
      <c r="S92">
        <v>0.1</v>
      </c>
      <c r="T92">
        <f t="shared" si="32"/>
        <v>0.75814665641376888</v>
      </c>
      <c r="U92">
        <v>20</v>
      </c>
      <c r="V92">
        <f t="shared" si="33"/>
        <v>1293.6296691132943</v>
      </c>
    </row>
    <row r="93" spans="1:22">
      <c r="A93">
        <v>2.8570000000000002</v>
      </c>
      <c r="B93">
        <v>500</v>
      </c>
      <c r="C93" s="6">
        <f t="shared" si="18"/>
        <v>79.432914066030591</v>
      </c>
      <c r="D93" s="12">
        <f t="shared" si="35"/>
        <v>1.0000000000000007</v>
      </c>
      <c r="E93">
        <f t="shared" si="34"/>
        <v>4581.5726653347538</v>
      </c>
      <c r="F93" s="7">
        <f t="shared" si="19"/>
        <v>23.783766509502726</v>
      </c>
      <c r="G93">
        <f t="shared" si="20"/>
        <v>13.699966576630327</v>
      </c>
      <c r="H93">
        <f t="shared" si="21"/>
        <v>13.699966576630327</v>
      </c>
      <c r="I93">
        <f t="shared" si="22"/>
        <v>72.992878807881212</v>
      </c>
      <c r="J93">
        <f t="shared" si="23"/>
        <v>1.0190300473563103E-2</v>
      </c>
      <c r="K93">
        <f t="shared" si="24"/>
        <v>72.25656272255155</v>
      </c>
      <c r="L93">
        <f t="shared" si="25"/>
        <v>9.8261448221871661E-2</v>
      </c>
      <c r="M93">
        <f t="shared" si="26"/>
        <v>7.8363505819820798</v>
      </c>
      <c r="N93">
        <f t="shared" si="27"/>
        <v>7.8363505819820745</v>
      </c>
      <c r="O93">
        <f t="shared" si="28"/>
        <v>1.0000000000000007</v>
      </c>
      <c r="P93">
        <f t="shared" si="29"/>
        <v>0.11963894018293243</v>
      </c>
      <c r="Q93">
        <f t="shared" si="30"/>
        <v>65.156528225899137</v>
      </c>
      <c r="R93">
        <f t="shared" si="31"/>
        <v>65.156528225899095</v>
      </c>
      <c r="S93">
        <v>0.1</v>
      </c>
      <c r="T93">
        <f t="shared" si="32"/>
        <v>0.783635058198208</v>
      </c>
      <c r="U93">
        <v>20</v>
      </c>
      <c r="V93">
        <f t="shared" si="33"/>
        <v>1303.1305645179827</v>
      </c>
    </row>
    <row r="94" spans="1:22">
      <c r="A94">
        <v>2.8570000000000002</v>
      </c>
      <c r="B94">
        <v>500</v>
      </c>
      <c r="C94" s="6">
        <f t="shared" si="18"/>
        <v>79.432914066030591</v>
      </c>
      <c r="D94" s="12">
        <f>D93+0.1</f>
        <v>1.1000000000000008</v>
      </c>
      <c r="E94">
        <f t="shared" si="34"/>
        <v>4581.5726653347538</v>
      </c>
      <c r="F94" s="7">
        <f t="shared" si="19"/>
        <v>23.783766509502726</v>
      </c>
      <c r="G94">
        <f t="shared" si="20"/>
        <v>13.699966576630327</v>
      </c>
      <c r="H94">
        <f t="shared" si="21"/>
        <v>13.699966576630327</v>
      </c>
      <c r="I94">
        <f t="shared" si="22"/>
        <v>80.292166688669326</v>
      </c>
      <c r="J94">
        <f t="shared" si="23"/>
        <v>1.120737050414646E-2</v>
      </c>
      <c r="K94">
        <f t="shared" si="24"/>
        <v>79.402275963078623</v>
      </c>
      <c r="L94">
        <f t="shared" si="25"/>
        <v>0.12134736354249709</v>
      </c>
      <c r="M94">
        <f t="shared" si="26"/>
        <v>10.525147572984086</v>
      </c>
      <c r="N94">
        <f t="shared" si="27"/>
        <v>9.568315975440072</v>
      </c>
      <c r="O94">
        <f t="shared" si="28"/>
        <v>1.1000000000000008</v>
      </c>
      <c r="P94">
        <f t="shared" si="29"/>
        <v>0.14608115993038279</v>
      </c>
      <c r="Q94">
        <f t="shared" si="30"/>
        <v>69.767019115685244</v>
      </c>
      <c r="R94">
        <f t="shared" si="31"/>
        <v>63.424562832441083</v>
      </c>
      <c r="S94">
        <v>0.1</v>
      </c>
      <c r="T94">
        <f t="shared" si="32"/>
        <v>1.0525147572984086</v>
      </c>
      <c r="U94">
        <v>20</v>
      </c>
      <c r="V94">
        <f t="shared" si="33"/>
        <v>1395.3403823137048</v>
      </c>
    </row>
    <row r="95" spans="1:22">
      <c r="A95">
        <v>2.8570000000000002</v>
      </c>
      <c r="B95">
        <v>500</v>
      </c>
      <c r="C95" s="6">
        <f t="shared" si="18"/>
        <v>79.432914066030591</v>
      </c>
      <c r="D95" s="12">
        <f t="shared" ref="D95:D158" si="36">D94+0.1</f>
        <v>1.2000000000000008</v>
      </c>
      <c r="E95">
        <f t="shared" si="34"/>
        <v>4581.5726653347538</v>
      </c>
      <c r="F95" s="7">
        <f t="shared" si="19"/>
        <v>23.783766509502726</v>
      </c>
      <c r="G95">
        <f t="shared" si="20"/>
        <v>13.699966576630327</v>
      </c>
      <c r="H95">
        <f t="shared" si="21"/>
        <v>13.699966576630327</v>
      </c>
      <c r="I95">
        <f t="shared" si="22"/>
        <v>87.591454569457454</v>
      </c>
      <c r="J95">
        <f t="shared" si="23"/>
        <v>1.2223881302346137E-2</v>
      </c>
      <c r="K95">
        <f t="shared" si="24"/>
        <v>86.533677171062848</v>
      </c>
      <c r="L95">
        <f t="shared" si="25"/>
        <v>0.1431186385532085</v>
      </c>
      <c r="M95">
        <f t="shared" si="26"/>
        <v>13.442359464119972</v>
      </c>
      <c r="N95">
        <f t="shared" si="27"/>
        <v>11.201966220099969</v>
      </c>
      <c r="O95">
        <f t="shared" si="28"/>
        <v>1.2000000000000008</v>
      </c>
      <c r="P95">
        <f t="shared" si="29"/>
        <v>0.17102238503969419</v>
      </c>
      <c r="Q95">
        <f t="shared" si="30"/>
        <v>74.14909510533748</v>
      </c>
      <c r="R95">
        <f t="shared" si="31"/>
        <v>61.790912587781186</v>
      </c>
      <c r="S95">
        <v>0.1</v>
      </c>
      <c r="T95">
        <f t="shared" si="32"/>
        <v>1.3442359464119973</v>
      </c>
      <c r="U95">
        <v>20</v>
      </c>
      <c r="V95">
        <f t="shared" si="33"/>
        <v>1482.9819021067497</v>
      </c>
    </row>
    <row r="96" spans="1:22">
      <c r="A96">
        <v>2.8570000000000002</v>
      </c>
      <c r="B96">
        <v>500</v>
      </c>
      <c r="C96" s="6">
        <f t="shared" si="18"/>
        <v>79.432914066030591</v>
      </c>
      <c r="D96" s="12">
        <f t="shared" si="36"/>
        <v>1.3000000000000009</v>
      </c>
      <c r="E96">
        <f t="shared" si="34"/>
        <v>4581.5726653347538</v>
      </c>
      <c r="F96" s="7">
        <f t="shared" si="19"/>
        <v>23.783766509502726</v>
      </c>
      <c r="G96">
        <f t="shared" si="20"/>
        <v>13.699966576630327</v>
      </c>
      <c r="H96">
        <f t="shared" si="21"/>
        <v>13.699966576630327</v>
      </c>
      <c r="I96">
        <f t="shared" si="22"/>
        <v>94.890742450245568</v>
      </c>
      <c r="J96">
        <f t="shared" si="23"/>
        <v>1.3239782379541999E-2</v>
      </c>
      <c r="K96">
        <f t="shared" si="24"/>
        <v>93.650825895721837</v>
      </c>
      <c r="L96">
        <f t="shared" si="25"/>
        <v>0.16352906908229492</v>
      </c>
      <c r="M96">
        <f t="shared" si="26"/>
        <v>16.554548932039207</v>
      </c>
      <c r="N96">
        <f t="shared" si="27"/>
        <v>12.73426840926092</v>
      </c>
      <c r="O96">
        <f t="shared" si="28"/>
        <v>1.3000000000000009</v>
      </c>
      <c r="P96">
        <f t="shared" si="29"/>
        <v>0.19441631159176978</v>
      </c>
      <c r="Q96">
        <f t="shared" si="30"/>
        <v>78.336193518206358</v>
      </c>
      <c r="R96">
        <f t="shared" si="31"/>
        <v>60.258610398620235</v>
      </c>
      <c r="S96">
        <v>0.1</v>
      </c>
      <c r="T96">
        <f t="shared" si="32"/>
        <v>1.6554548932039208</v>
      </c>
      <c r="U96">
        <v>20</v>
      </c>
      <c r="V96">
        <f t="shared" si="33"/>
        <v>1566.7238703641272</v>
      </c>
    </row>
    <row r="97" spans="1:22">
      <c r="A97">
        <v>2.8570000000000002</v>
      </c>
      <c r="B97">
        <v>500</v>
      </c>
      <c r="C97" s="6">
        <f t="shared" si="18"/>
        <v>79.432914066030591</v>
      </c>
      <c r="D97" s="12">
        <f t="shared" si="36"/>
        <v>1.400000000000001</v>
      </c>
      <c r="E97">
        <f t="shared" si="34"/>
        <v>4581.5726653347538</v>
      </c>
      <c r="F97" s="7">
        <f t="shared" si="19"/>
        <v>23.783766509502726</v>
      </c>
      <c r="G97">
        <f t="shared" si="20"/>
        <v>13.699966576630327</v>
      </c>
      <c r="H97">
        <f t="shared" si="21"/>
        <v>13.699966576630327</v>
      </c>
      <c r="I97">
        <f t="shared" si="22"/>
        <v>102.19003033103368</v>
      </c>
      <c r="J97">
        <f t="shared" si="23"/>
        <v>1.4255023338349901E-2</v>
      </c>
      <c r="K97">
        <f t="shared" si="24"/>
        <v>100.75378280571124</v>
      </c>
      <c r="L97">
        <f t="shared" si="25"/>
        <v>0.1825922203584539</v>
      </c>
      <c r="M97">
        <f t="shared" si="26"/>
        <v>19.833104437330679</v>
      </c>
      <c r="N97">
        <f t="shared" si="27"/>
        <v>14.166503169521903</v>
      </c>
      <c r="O97">
        <f t="shared" si="28"/>
        <v>1.4000000000000008</v>
      </c>
      <c r="P97">
        <f t="shared" si="29"/>
        <v>0.21628249113773898</v>
      </c>
      <c r="Q97">
        <f t="shared" si="30"/>
        <v>82.356925893703007</v>
      </c>
      <c r="R97">
        <f t="shared" si="31"/>
        <v>58.826375638359252</v>
      </c>
      <c r="S97">
        <v>0.1</v>
      </c>
      <c r="T97">
        <f t="shared" si="32"/>
        <v>1.983310443733068</v>
      </c>
      <c r="U97">
        <v>20</v>
      </c>
      <c r="V97">
        <f t="shared" si="33"/>
        <v>1647.1385178740602</v>
      </c>
    </row>
    <row r="98" spans="1:22">
      <c r="A98">
        <v>2.8570000000000002</v>
      </c>
      <c r="B98">
        <v>500</v>
      </c>
      <c r="C98" s="6">
        <f t="shared" si="18"/>
        <v>79.432914066030591</v>
      </c>
      <c r="D98" s="12">
        <f t="shared" si="36"/>
        <v>1.5000000000000011</v>
      </c>
      <c r="E98">
        <f t="shared" si="34"/>
        <v>4581.5726653347538</v>
      </c>
      <c r="F98" s="7">
        <f t="shared" si="19"/>
        <v>23.783766509502726</v>
      </c>
      <c r="G98">
        <f t="shared" si="20"/>
        <v>13.699966576630327</v>
      </c>
      <c r="H98">
        <f t="shared" si="21"/>
        <v>13.699966576630327</v>
      </c>
      <c r="I98">
        <f t="shared" si="22"/>
        <v>109.48931821182182</v>
      </c>
      <c r="J98">
        <f t="shared" si="23"/>
        <v>1.5269553880121692E-2</v>
      </c>
      <c r="K98">
        <f t="shared" si="24"/>
        <v>107.84260967284932</v>
      </c>
      <c r="L98">
        <f t="shared" si="25"/>
        <v>0.20035821104609941</v>
      </c>
      <c r="M98">
        <f t="shared" si="26"/>
        <v>23.253860887567377</v>
      </c>
      <c r="N98">
        <f t="shared" si="27"/>
        <v>15.502573925044906</v>
      </c>
      <c r="O98">
        <f t="shared" si="28"/>
        <v>1.5000000000000013</v>
      </c>
      <c r="P98">
        <f t="shared" si="29"/>
        <v>0.23668051793961689</v>
      </c>
      <c r="Q98">
        <f t="shared" si="30"/>
        <v>86.235457324254455</v>
      </c>
      <c r="R98">
        <f t="shared" si="31"/>
        <v>57.490304882836263</v>
      </c>
      <c r="S98">
        <v>0.1</v>
      </c>
      <c r="T98">
        <f t="shared" si="32"/>
        <v>2.3253860887567379</v>
      </c>
      <c r="U98">
        <v>20</v>
      </c>
      <c r="V98">
        <f t="shared" si="33"/>
        <v>1724.7091464850891</v>
      </c>
    </row>
    <row r="99" spans="1:22">
      <c r="A99">
        <v>2.8570000000000002</v>
      </c>
      <c r="B99">
        <v>500</v>
      </c>
      <c r="C99" s="6">
        <f t="shared" si="18"/>
        <v>79.432914066030591</v>
      </c>
      <c r="D99" s="12">
        <f t="shared" si="36"/>
        <v>1.6000000000000012</v>
      </c>
      <c r="E99">
        <f t="shared" si="34"/>
        <v>4581.5726653347538</v>
      </c>
      <c r="F99" s="7">
        <f t="shared" si="19"/>
        <v>23.783766509502726</v>
      </c>
      <c r="G99">
        <f t="shared" si="20"/>
        <v>13.699966576630327</v>
      </c>
      <c r="H99">
        <f t="shared" si="21"/>
        <v>13.699966576630327</v>
      </c>
      <c r="I99">
        <f t="shared" si="22"/>
        <v>116.78860609260994</v>
      </c>
      <c r="J99">
        <f t="shared" si="23"/>
        <v>1.6283323812420567E-2</v>
      </c>
      <c r="K99">
        <f t="shared" si="24"/>
        <v>114.91736935571923</v>
      </c>
      <c r="L99">
        <f t="shared" si="25"/>
        <v>0.21689771812585668</v>
      </c>
      <c r="M99">
        <f t="shared" si="26"/>
        <v>26.796551923172441</v>
      </c>
      <c r="N99">
        <f t="shared" si="27"/>
        <v>16.747844951982763</v>
      </c>
      <c r="O99">
        <f t="shared" si="28"/>
        <v>1.6000000000000012</v>
      </c>
      <c r="P99">
        <f t="shared" si="29"/>
        <v>0.25569228934324828</v>
      </c>
      <c r="Q99">
        <f t="shared" si="30"/>
        <v>89.992054169437495</v>
      </c>
      <c r="R99">
        <f t="shared" si="31"/>
        <v>56.245033855898392</v>
      </c>
      <c r="S99">
        <v>0.1</v>
      </c>
      <c r="T99">
        <f t="shared" si="32"/>
        <v>2.6796551923172442</v>
      </c>
      <c r="U99">
        <v>20</v>
      </c>
      <c r="V99">
        <f t="shared" si="33"/>
        <v>1799.8410833887499</v>
      </c>
    </row>
    <row r="100" spans="1:22">
      <c r="A100">
        <v>2.8570000000000002</v>
      </c>
      <c r="B100">
        <v>500</v>
      </c>
      <c r="C100" s="6">
        <f t="shared" si="18"/>
        <v>79.432914066030591</v>
      </c>
      <c r="D100" s="12">
        <f t="shared" si="36"/>
        <v>1.7000000000000013</v>
      </c>
      <c r="E100">
        <f t="shared" si="34"/>
        <v>4581.5726653347538</v>
      </c>
      <c r="F100" s="7">
        <f t="shared" si="19"/>
        <v>23.783766509502726</v>
      </c>
      <c r="G100">
        <f t="shared" si="20"/>
        <v>13.699966576630327</v>
      </c>
      <c r="H100">
        <f t="shared" si="21"/>
        <v>13.699966576630327</v>
      </c>
      <c r="I100">
        <f t="shared" si="22"/>
        <v>124.08789397339807</v>
      </c>
      <c r="J100">
        <f t="shared" si="23"/>
        <v>1.7296283056470019E-2</v>
      </c>
      <c r="K100">
        <f t="shared" si="24"/>
        <v>121.97812578315492</v>
      </c>
      <c r="L100">
        <f t="shared" si="25"/>
        <v>0.23229135123464595</v>
      </c>
      <c r="M100">
        <f t="shared" si="26"/>
        <v>30.444231849481799</v>
      </c>
      <c r="N100">
        <f t="shared" si="27"/>
        <v>17.90837167616575</v>
      </c>
      <c r="O100">
        <f t="shared" si="28"/>
        <v>1.7000000000000013</v>
      </c>
      <c r="P100">
        <f t="shared" si="29"/>
        <v>0.27341025459795038</v>
      </c>
      <c r="Q100">
        <f t="shared" si="30"/>
        <v>93.643662123916258</v>
      </c>
      <c r="R100">
        <f t="shared" si="31"/>
        <v>55.084507131715405</v>
      </c>
      <c r="S100">
        <v>0.1</v>
      </c>
      <c r="T100">
        <f t="shared" si="32"/>
        <v>3.04442318494818</v>
      </c>
      <c r="U100">
        <v>20</v>
      </c>
      <c r="V100">
        <f t="shared" si="33"/>
        <v>1872.8732424783252</v>
      </c>
    </row>
    <row r="101" spans="1:22">
      <c r="A101">
        <v>2.8570000000000002</v>
      </c>
      <c r="B101">
        <v>500</v>
      </c>
      <c r="C101" s="6">
        <f t="shared" si="18"/>
        <v>79.432914066030591</v>
      </c>
      <c r="D101" s="12">
        <f t="shared" si="36"/>
        <v>1.8000000000000014</v>
      </c>
      <c r="E101">
        <f t="shared" si="34"/>
        <v>4581.5726653347538</v>
      </c>
      <c r="F101" s="7">
        <f t="shared" si="19"/>
        <v>23.783766509502726</v>
      </c>
      <c r="G101">
        <f t="shared" si="20"/>
        <v>13.699966576630327</v>
      </c>
      <c r="H101">
        <f t="shared" si="21"/>
        <v>13.699966576630327</v>
      </c>
      <c r="I101">
        <f t="shared" si="22"/>
        <v>131.3871818541862</v>
      </c>
      <c r="J101">
        <f t="shared" si="23"/>
        <v>1.8308381654574407E-2</v>
      </c>
      <c r="K101">
        <f t="shared" si="24"/>
        <v>129.02494393761626</v>
      </c>
      <c r="L101">
        <f t="shared" si="25"/>
        <v>0.24662283208674685</v>
      </c>
      <c r="M101">
        <f t="shared" si="26"/>
        <v>34.182735000298621</v>
      </c>
      <c r="N101">
        <f t="shared" si="27"/>
        <v>18.990408333499218</v>
      </c>
      <c r="O101">
        <f t="shared" si="28"/>
        <v>1.800000000000002</v>
      </c>
      <c r="P101">
        <f t="shared" si="29"/>
        <v>0.28992989822136211</v>
      </c>
      <c r="Q101">
        <f t="shared" si="30"/>
        <v>97.204446853887589</v>
      </c>
      <c r="R101">
        <f t="shared" si="31"/>
        <v>54.002470474381951</v>
      </c>
      <c r="S101">
        <v>0.1</v>
      </c>
      <c r="T101">
        <f t="shared" si="32"/>
        <v>3.4182735000298621</v>
      </c>
      <c r="U101">
        <v>20</v>
      </c>
      <c r="V101">
        <f t="shared" si="33"/>
        <v>1944.0889370777518</v>
      </c>
    </row>
    <row r="102" spans="1:22">
      <c r="A102">
        <v>2.8570000000000002</v>
      </c>
      <c r="B102">
        <v>500</v>
      </c>
      <c r="C102" s="6">
        <f t="shared" si="18"/>
        <v>79.432914066030591</v>
      </c>
      <c r="D102" s="12">
        <f t="shared" si="36"/>
        <v>1.9000000000000015</v>
      </c>
      <c r="E102">
        <f t="shared" si="34"/>
        <v>4581.5726653347538</v>
      </c>
      <c r="F102" s="7">
        <f t="shared" si="19"/>
        <v>23.783766509502726</v>
      </c>
      <c r="G102">
        <f t="shared" si="20"/>
        <v>13.699966576630327</v>
      </c>
      <c r="H102">
        <f t="shared" si="21"/>
        <v>13.699966576630327</v>
      </c>
      <c r="I102">
        <f t="shared" si="22"/>
        <v>138.68646973497431</v>
      </c>
      <c r="J102">
        <f t="shared" si="23"/>
        <v>1.931956977750944E-2</v>
      </c>
      <c r="K102">
        <f t="shared" si="24"/>
        <v>136.05788983845949</v>
      </c>
      <c r="L102">
        <f t="shared" si="25"/>
        <v>0.2599747825470432</v>
      </c>
      <c r="M102">
        <f t="shared" si="26"/>
        <v>38.000200221077868</v>
      </c>
      <c r="N102">
        <f t="shared" si="27"/>
        <v>20.00010537951465</v>
      </c>
      <c r="O102">
        <f t="shared" si="28"/>
        <v>1.9000000000000015</v>
      </c>
      <c r="P102">
        <f t="shared" si="29"/>
        <v>0.30534512029793359</v>
      </c>
      <c r="Q102">
        <f t="shared" si="30"/>
        <v>100.68626951389643</v>
      </c>
      <c r="R102">
        <f t="shared" si="31"/>
        <v>52.992773428366505</v>
      </c>
      <c r="S102">
        <v>0.1</v>
      </c>
      <c r="T102">
        <f t="shared" si="32"/>
        <v>3.8000200221077871</v>
      </c>
      <c r="U102">
        <v>20</v>
      </c>
      <c r="V102">
        <f t="shared" si="33"/>
        <v>2013.7253902779287</v>
      </c>
    </row>
    <row r="103" spans="1:22">
      <c r="A103">
        <v>2.8570000000000002</v>
      </c>
      <c r="B103">
        <v>500</v>
      </c>
      <c r="C103" s="6">
        <f t="shared" si="18"/>
        <v>79.432914066030591</v>
      </c>
      <c r="D103" s="12">
        <f t="shared" si="36"/>
        <v>2.0000000000000013</v>
      </c>
      <c r="E103">
        <f t="shared" si="34"/>
        <v>4581.5726653347538</v>
      </c>
      <c r="F103" s="7">
        <f t="shared" si="19"/>
        <v>23.783766509502726</v>
      </c>
      <c r="G103">
        <f t="shared" si="20"/>
        <v>13.699966576630327</v>
      </c>
      <c r="H103">
        <f t="shared" si="21"/>
        <v>13.699966576630327</v>
      </c>
      <c r="I103">
        <f t="shared" si="22"/>
        <v>145.98575761576242</v>
      </c>
      <c r="J103">
        <f t="shared" si="23"/>
        <v>2.0329797731880671E-2</v>
      </c>
      <c r="K103">
        <f t="shared" si="24"/>
        <v>143.07703052510885</v>
      </c>
      <c r="L103">
        <f t="shared" si="25"/>
        <v>0.27242625659298647</v>
      </c>
      <c r="M103">
        <f t="shared" si="26"/>
        <v>41.886666921049439</v>
      </c>
      <c r="N103">
        <f t="shared" si="27"/>
        <v>20.943333460524705</v>
      </c>
      <c r="O103">
        <f t="shared" si="28"/>
        <v>2.0000000000000018</v>
      </c>
      <c r="P103">
        <f t="shared" si="29"/>
        <v>0.31974554901564434</v>
      </c>
      <c r="Q103">
        <f t="shared" si="30"/>
        <v>104.099090694713</v>
      </c>
      <c r="R103">
        <f t="shared" si="31"/>
        <v>52.049545347356464</v>
      </c>
      <c r="S103">
        <v>0.1</v>
      </c>
      <c r="T103">
        <f t="shared" si="32"/>
        <v>4.1886666921049445</v>
      </c>
      <c r="U103">
        <v>20</v>
      </c>
      <c r="V103">
        <f t="shared" si="33"/>
        <v>2081.9818138942601</v>
      </c>
    </row>
    <row r="104" spans="1:22">
      <c r="A104">
        <v>2.8570000000000002</v>
      </c>
      <c r="B104">
        <v>500</v>
      </c>
      <c r="C104" s="6">
        <f t="shared" si="18"/>
        <v>79.432914066030591</v>
      </c>
      <c r="D104" s="12">
        <f t="shared" si="36"/>
        <v>2.1000000000000014</v>
      </c>
      <c r="E104">
        <f t="shared" si="34"/>
        <v>4581.5726653347538</v>
      </c>
      <c r="F104" s="7">
        <f t="shared" si="19"/>
        <v>23.783766509502726</v>
      </c>
      <c r="G104">
        <f t="shared" si="20"/>
        <v>13.699966576630327</v>
      </c>
      <c r="H104">
        <f t="shared" si="21"/>
        <v>13.699966576630327</v>
      </c>
      <c r="I104">
        <f t="shared" si="22"/>
        <v>153.28504549655054</v>
      </c>
      <c r="J104">
        <f t="shared" si="23"/>
        <v>2.1339015967448256E-2</v>
      </c>
      <c r="K104">
        <f t="shared" si="24"/>
        <v>150.08243404013461</v>
      </c>
      <c r="L104">
        <f t="shared" si="25"/>
        <v>0.28405141287403957</v>
      </c>
      <c r="M104">
        <f t="shared" si="26"/>
        <v>45.833738893091017</v>
      </c>
      <c r="N104">
        <f t="shared" si="27"/>
        <v>21.825589949090947</v>
      </c>
      <c r="O104">
        <f t="shared" si="28"/>
        <v>2.1000000000000014</v>
      </c>
      <c r="P104">
        <f t="shared" si="29"/>
        <v>0.33321511372657936</v>
      </c>
      <c r="Q104">
        <f t="shared" si="30"/>
        <v>107.45130660345951</v>
      </c>
      <c r="R104">
        <f t="shared" si="31"/>
        <v>51.167288858790208</v>
      </c>
      <c r="S104">
        <v>0.1</v>
      </c>
      <c r="T104">
        <f t="shared" si="32"/>
        <v>4.5833738893091018</v>
      </c>
      <c r="U104">
        <v>20</v>
      </c>
      <c r="V104">
        <f t="shared" si="33"/>
        <v>2149.0261320691902</v>
      </c>
    </row>
    <row r="105" spans="1:22">
      <c r="A105">
        <v>2.8570000000000002</v>
      </c>
      <c r="B105">
        <v>500</v>
      </c>
      <c r="C105" s="6">
        <f t="shared" si="18"/>
        <v>79.432914066030591</v>
      </c>
      <c r="D105" s="12">
        <f t="shared" si="36"/>
        <v>2.2000000000000015</v>
      </c>
      <c r="E105">
        <f t="shared" si="34"/>
        <v>4581.5726653347538</v>
      </c>
      <c r="F105" s="7">
        <f t="shared" si="19"/>
        <v>23.783766509502726</v>
      </c>
      <c r="G105">
        <f t="shared" si="20"/>
        <v>13.699966576630327</v>
      </c>
      <c r="H105">
        <f t="shared" si="21"/>
        <v>13.699966576630327</v>
      </c>
      <c r="I105">
        <f t="shared" si="22"/>
        <v>160.58433337733865</v>
      </c>
      <c r="J105">
        <f t="shared" si="23"/>
        <v>2.2347175084416065E-2</v>
      </c>
      <c r="K105">
        <f t="shared" si="24"/>
        <v>157.07416941224403</v>
      </c>
      <c r="L105">
        <f t="shared" si="25"/>
        <v>0.29491891695445582</v>
      </c>
      <c r="M105">
        <f t="shared" si="26"/>
        <v>49.834307889674349</v>
      </c>
      <c r="N105">
        <f t="shared" si="27"/>
        <v>22.651958131670142</v>
      </c>
      <c r="O105">
        <f t="shared" si="28"/>
        <v>2.2000000000000015</v>
      </c>
      <c r="P105">
        <f t="shared" si="29"/>
        <v>0.34583142185755944</v>
      </c>
      <c r="Q105">
        <f t="shared" si="30"/>
        <v>110.7500254876643</v>
      </c>
      <c r="R105">
        <f t="shared" si="31"/>
        <v>50.340920676211013</v>
      </c>
      <c r="S105">
        <v>0.1</v>
      </c>
      <c r="T105">
        <f t="shared" si="32"/>
        <v>4.9834307889674356</v>
      </c>
      <c r="U105">
        <v>20</v>
      </c>
      <c r="V105">
        <f t="shared" si="33"/>
        <v>2215.0005097532862</v>
      </c>
    </row>
    <row r="106" spans="1:22">
      <c r="A106">
        <v>2.8570000000000002</v>
      </c>
      <c r="B106">
        <v>500</v>
      </c>
      <c r="C106" s="6">
        <f t="shared" si="18"/>
        <v>79.432914066030591</v>
      </c>
      <c r="D106" s="12">
        <f t="shared" si="36"/>
        <v>2.3000000000000016</v>
      </c>
      <c r="E106">
        <f t="shared" si="34"/>
        <v>4581.5726653347538</v>
      </c>
      <c r="F106" s="7">
        <f t="shared" si="19"/>
        <v>23.783766509502726</v>
      </c>
      <c r="G106">
        <f t="shared" si="20"/>
        <v>13.699966576630327</v>
      </c>
      <c r="H106">
        <f t="shared" si="21"/>
        <v>13.699966576630327</v>
      </c>
      <c r="I106">
        <f t="shared" si="22"/>
        <v>167.88362125812679</v>
      </c>
      <c r="J106">
        <f t="shared" si="23"/>
        <v>2.3354225840683539E-2</v>
      </c>
      <c r="K106">
        <f t="shared" si="24"/>
        <v>164.05230663919008</v>
      </c>
      <c r="L106">
        <f t="shared" si="25"/>
        <v>0.30509179824433807</v>
      </c>
      <c r="M106">
        <f t="shared" si="26"/>
        <v>53.88232785761879</v>
      </c>
      <c r="N106">
        <f t="shared" si="27"/>
        <v>23.427099068529891</v>
      </c>
      <c r="O106">
        <f t="shared" si="28"/>
        <v>2.300000000000002</v>
      </c>
      <c r="P106">
        <f t="shared" si="29"/>
        <v>0.35766563463404416</v>
      </c>
      <c r="Q106">
        <f t="shared" si="30"/>
        <v>114.00129340050802</v>
      </c>
      <c r="R106">
        <f t="shared" si="31"/>
        <v>49.565779739351278</v>
      </c>
      <c r="S106">
        <v>0.1</v>
      </c>
      <c r="T106">
        <f t="shared" si="32"/>
        <v>5.388232785761879</v>
      </c>
      <c r="U106">
        <v>20</v>
      </c>
      <c r="V106">
        <f t="shared" si="33"/>
        <v>2280.0258680101606</v>
      </c>
    </row>
    <row r="107" spans="1:22">
      <c r="A107">
        <v>2.8570000000000002</v>
      </c>
      <c r="B107">
        <v>500</v>
      </c>
      <c r="C107" s="6">
        <f t="shared" si="18"/>
        <v>79.432914066030591</v>
      </c>
      <c r="D107" s="12">
        <f t="shared" si="36"/>
        <v>2.4000000000000017</v>
      </c>
      <c r="E107">
        <f t="shared" si="34"/>
        <v>4581.5726653347538</v>
      </c>
      <c r="F107" s="7">
        <f t="shared" si="19"/>
        <v>23.783766509502726</v>
      </c>
      <c r="G107">
        <f t="shared" si="20"/>
        <v>13.699966576630327</v>
      </c>
      <c r="H107">
        <f t="shared" si="21"/>
        <v>13.699966576630327</v>
      </c>
      <c r="I107">
        <f t="shared" si="22"/>
        <v>175.18290913891491</v>
      </c>
      <c r="J107">
        <f t="shared" si="23"/>
        <v>2.4360119159058318E-2</v>
      </c>
      <c r="K107">
        <f t="shared" si="24"/>
        <v>171.01691667060425</v>
      </c>
      <c r="L107">
        <f t="shared" si="25"/>
        <v>0.31462758022715154</v>
      </c>
      <c r="M107">
        <f t="shared" si="26"/>
        <v>57.972631138291277</v>
      </c>
      <c r="N107">
        <f t="shared" si="27"/>
        <v>24.155262974288014</v>
      </c>
      <c r="O107">
        <f t="shared" si="28"/>
        <v>2.4000000000000017</v>
      </c>
      <c r="P107">
        <f t="shared" si="29"/>
        <v>0.36878264082882467</v>
      </c>
      <c r="Q107">
        <f t="shared" si="30"/>
        <v>117.21027800062362</v>
      </c>
      <c r="R107">
        <f t="shared" si="31"/>
        <v>48.837615833593141</v>
      </c>
      <c r="S107">
        <v>0.1</v>
      </c>
      <c r="T107">
        <f t="shared" si="32"/>
        <v>5.7972631138291284</v>
      </c>
      <c r="U107">
        <v>20</v>
      </c>
      <c r="V107">
        <f t="shared" si="33"/>
        <v>2344.2055600124722</v>
      </c>
    </row>
    <row r="108" spans="1:22">
      <c r="A108">
        <v>2.8570000000000002</v>
      </c>
      <c r="B108">
        <v>500</v>
      </c>
      <c r="C108" s="6">
        <f t="shared" si="18"/>
        <v>79.432914066030591</v>
      </c>
      <c r="D108" s="12">
        <f t="shared" si="36"/>
        <v>2.5000000000000018</v>
      </c>
      <c r="E108">
        <f t="shared" si="34"/>
        <v>4581.5726653347538</v>
      </c>
      <c r="F108" s="7">
        <f t="shared" si="19"/>
        <v>23.783766509502726</v>
      </c>
      <c r="G108">
        <f t="shared" si="20"/>
        <v>13.699966576630327</v>
      </c>
      <c r="H108">
        <f t="shared" si="21"/>
        <v>13.699966576630327</v>
      </c>
      <c r="I108">
        <f t="shared" si="22"/>
        <v>182.48219701970302</v>
      </c>
      <c r="J108">
        <f t="shared" si="23"/>
        <v>2.5364806134428049E-2</v>
      </c>
      <c r="K108">
        <f t="shared" si="24"/>
        <v>177.96807139075838</v>
      </c>
      <c r="L108">
        <f t="shared" si="25"/>
        <v>0.32357856595886048</v>
      </c>
      <c r="M108">
        <f t="shared" si="26"/>
        <v>62.100778956030325</v>
      </c>
      <c r="N108">
        <f t="shared" si="27"/>
        <v>24.840311582412113</v>
      </c>
      <c r="O108">
        <f t="shared" si="28"/>
        <v>2.5000000000000018</v>
      </c>
      <c r="P108">
        <f t="shared" si="29"/>
        <v>0.3792413982047651</v>
      </c>
      <c r="Q108">
        <f t="shared" si="30"/>
        <v>120.3814180636727</v>
      </c>
      <c r="R108">
        <f t="shared" si="31"/>
        <v>48.152567225469042</v>
      </c>
      <c r="S108">
        <v>0.1</v>
      </c>
      <c r="T108">
        <f t="shared" si="32"/>
        <v>6.2100778956030327</v>
      </c>
      <c r="U108">
        <v>20</v>
      </c>
      <c r="V108">
        <f t="shared" si="33"/>
        <v>2407.6283612734542</v>
      </c>
    </row>
    <row r="109" spans="1:22">
      <c r="A109">
        <v>2.8570000000000002</v>
      </c>
      <c r="B109">
        <v>500</v>
      </c>
      <c r="C109" s="6">
        <f t="shared" si="18"/>
        <v>79.432914066030591</v>
      </c>
      <c r="D109" s="12">
        <f t="shared" si="36"/>
        <v>2.6000000000000019</v>
      </c>
      <c r="E109">
        <f t="shared" si="34"/>
        <v>4581.5726653347538</v>
      </c>
      <c r="F109" s="7">
        <f t="shared" si="19"/>
        <v>23.783766509502726</v>
      </c>
      <c r="G109">
        <f t="shared" si="20"/>
        <v>13.699966576630327</v>
      </c>
      <c r="H109">
        <f t="shared" si="21"/>
        <v>13.699966576630327</v>
      </c>
      <c r="I109">
        <f t="shared" si="22"/>
        <v>189.78148490049114</v>
      </c>
      <c r="J109">
        <f t="shared" si="23"/>
        <v>2.6368238040889534E-2</v>
      </c>
      <c r="K109">
        <f t="shared" si="24"/>
        <v>184.90584360126158</v>
      </c>
      <c r="L109">
        <f t="shared" si="25"/>
        <v>0.33199220318985867</v>
      </c>
      <c r="M109">
        <f t="shared" si="26"/>
        <v>66.262939699091817</v>
      </c>
      <c r="N109">
        <f t="shared" si="27"/>
        <v>25.485746038112218</v>
      </c>
      <c r="O109">
        <f t="shared" si="28"/>
        <v>2.6000000000000019</v>
      </c>
      <c r="P109">
        <f t="shared" si="29"/>
        <v>0.38909535936049189</v>
      </c>
      <c r="Q109">
        <f t="shared" si="30"/>
        <v>123.51854520139932</v>
      </c>
      <c r="R109">
        <f t="shared" si="31"/>
        <v>47.507132769768937</v>
      </c>
      <c r="S109">
        <v>0.1</v>
      </c>
      <c r="T109">
        <f t="shared" si="32"/>
        <v>6.6262939699091818</v>
      </c>
      <c r="U109">
        <v>20</v>
      </c>
      <c r="V109">
        <f t="shared" si="33"/>
        <v>2470.3709040279864</v>
      </c>
    </row>
    <row r="110" spans="1:22">
      <c r="A110">
        <v>2.8570000000000002</v>
      </c>
      <c r="B110">
        <v>500</v>
      </c>
      <c r="C110" s="6">
        <f t="shared" si="18"/>
        <v>79.432914066030591</v>
      </c>
      <c r="D110" s="12">
        <f t="shared" si="36"/>
        <v>2.700000000000002</v>
      </c>
      <c r="E110">
        <f t="shared" si="34"/>
        <v>4581.5726653347538</v>
      </c>
      <c r="F110" s="7">
        <f t="shared" si="19"/>
        <v>23.783766509502726</v>
      </c>
      <c r="G110">
        <f t="shared" si="20"/>
        <v>13.699966576630327</v>
      </c>
      <c r="H110">
        <f t="shared" si="21"/>
        <v>13.699966576630327</v>
      </c>
      <c r="I110">
        <f t="shared" si="22"/>
        <v>197.08077278127925</v>
      </c>
      <c r="J110">
        <f t="shared" si="23"/>
        <v>2.7370366338833458E-2</v>
      </c>
      <c r="K110">
        <f t="shared" si="24"/>
        <v>191.83030700369719</v>
      </c>
      <c r="L110">
        <f t="shared" si="25"/>
        <v>0.33991148152819473</v>
      </c>
      <c r="M110">
        <f t="shared" si="26"/>
        <v>70.455789633217222</v>
      </c>
      <c r="N110">
        <f t="shared" si="27"/>
        <v>26.094736901191546</v>
      </c>
      <c r="O110">
        <f t="shared" si="28"/>
        <v>2.700000000000002</v>
      </c>
      <c r="P110">
        <f t="shared" si="29"/>
        <v>0.39839292978918389</v>
      </c>
      <c r="Q110">
        <f t="shared" si="30"/>
        <v>126.62498314806204</v>
      </c>
      <c r="R110">
        <f t="shared" si="31"/>
        <v>46.898141906689609</v>
      </c>
      <c r="S110">
        <v>0.1</v>
      </c>
      <c r="T110">
        <f t="shared" si="32"/>
        <v>7.0455789633217227</v>
      </c>
      <c r="U110">
        <v>20</v>
      </c>
      <c r="V110">
        <f t="shared" si="33"/>
        <v>2532.499662961241</v>
      </c>
    </row>
    <row r="111" spans="1:22">
      <c r="A111">
        <v>2.8570000000000002</v>
      </c>
      <c r="B111">
        <v>500</v>
      </c>
      <c r="C111" s="6">
        <f t="shared" si="18"/>
        <v>79.432914066030591</v>
      </c>
      <c r="D111" s="12">
        <f t="shared" si="36"/>
        <v>2.800000000000002</v>
      </c>
      <c r="E111">
        <f t="shared" si="34"/>
        <v>4581.5726653347538</v>
      </c>
      <c r="F111" s="7">
        <f t="shared" si="19"/>
        <v>23.783766509502726</v>
      </c>
      <c r="G111">
        <f t="shared" si="20"/>
        <v>13.699966576630327</v>
      </c>
      <c r="H111">
        <f t="shared" si="21"/>
        <v>13.699966576630327</v>
      </c>
      <c r="I111">
        <f t="shared" si="22"/>
        <v>204.38006066206736</v>
      </c>
      <c r="J111">
        <f t="shared" si="23"/>
        <v>2.8371142681983128E-2</v>
      </c>
      <c r="K111">
        <f t="shared" si="24"/>
        <v>198.74153618220552</v>
      </c>
      <c r="L111">
        <f t="shared" si="25"/>
        <v>0.34737533249333319</v>
      </c>
      <c r="M111">
        <f t="shared" si="26"/>
        <v>74.676431691391329</v>
      </c>
      <c r="N111">
        <f t="shared" si="27"/>
        <v>26.670154175496883</v>
      </c>
      <c r="O111">
        <f t="shared" si="28"/>
        <v>2.8000000000000016</v>
      </c>
      <c r="P111">
        <f t="shared" si="29"/>
        <v>0.40717792634346384</v>
      </c>
      <c r="Q111">
        <f t="shared" si="30"/>
        <v>129.70362897067605</v>
      </c>
      <c r="R111">
        <f t="shared" si="31"/>
        <v>46.322724632384272</v>
      </c>
      <c r="S111">
        <v>0.1</v>
      </c>
      <c r="T111">
        <f t="shared" si="32"/>
        <v>7.4676431691391336</v>
      </c>
      <c r="U111">
        <v>20</v>
      </c>
      <c r="V111">
        <f t="shared" si="33"/>
        <v>2594.072579413521</v>
      </c>
    </row>
    <row r="112" spans="1:22">
      <c r="A112">
        <v>2.8570000000000002</v>
      </c>
      <c r="B112">
        <v>500</v>
      </c>
      <c r="C112" s="6">
        <f t="shared" si="18"/>
        <v>79.432914066030591</v>
      </c>
      <c r="D112" s="12">
        <f t="shared" si="36"/>
        <v>2.9000000000000021</v>
      </c>
      <c r="E112">
        <f t="shared" si="34"/>
        <v>4581.5726653347538</v>
      </c>
      <c r="F112" s="7">
        <f t="shared" si="19"/>
        <v>23.783766509502726</v>
      </c>
      <c r="G112">
        <f t="shared" si="20"/>
        <v>13.699966576630327</v>
      </c>
      <c r="H112">
        <f t="shared" si="21"/>
        <v>13.699966576630327</v>
      </c>
      <c r="I112">
        <f t="shared" si="22"/>
        <v>211.67934854285554</v>
      </c>
      <c r="J112">
        <f t="shared" si="23"/>
        <v>2.9370518924385362E-2</v>
      </c>
      <c r="K112">
        <f t="shared" si="24"/>
        <v>205.63960658601775</v>
      </c>
      <c r="L112">
        <f t="shared" si="25"/>
        <v>0.35441901530434039</v>
      </c>
      <c r="M112">
        <f t="shared" si="26"/>
        <v>78.922328830626157</v>
      </c>
      <c r="N112">
        <f t="shared" si="27"/>
        <v>27.214596148491758</v>
      </c>
      <c r="O112">
        <f t="shared" si="28"/>
        <v>2.9000000000000026</v>
      </c>
      <c r="P112">
        <f t="shared" si="29"/>
        <v>0.41549001753422532</v>
      </c>
      <c r="Q112">
        <f t="shared" si="30"/>
        <v>132.75701971222938</v>
      </c>
      <c r="R112">
        <f t="shared" si="31"/>
        <v>45.778282659389411</v>
      </c>
      <c r="S112">
        <v>0.1</v>
      </c>
      <c r="T112">
        <f t="shared" si="32"/>
        <v>7.8922328830626158</v>
      </c>
      <c r="U112">
        <v>20</v>
      </c>
      <c r="V112">
        <f t="shared" si="33"/>
        <v>2655.1403942445877</v>
      </c>
    </row>
    <row r="113" spans="1:22">
      <c r="A113">
        <v>2.8570000000000002</v>
      </c>
      <c r="B113">
        <v>500</v>
      </c>
      <c r="C113" s="6">
        <f t="shared" si="18"/>
        <v>79.432914066030591</v>
      </c>
      <c r="D113" s="12">
        <f t="shared" si="36"/>
        <v>3.0000000000000022</v>
      </c>
      <c r="E113">
        <f t="shared" si="34"/>
        <v>4581.5726653347538</v>
      </c>
      <c r="F113" s="7">
        <f t="shared" si="19"/>
        <v>23.783766509502726</v>
      </c>
      <c r="G113">
        <f t="shared" si="20"/>
        <v>13.699966576630327</v>
      </c>
      <c r="H113">
        <f t="shared" si="21"/>
        <v>13.699966576630327</v>
      </c>
      <c r="I113">
        <f t="shared" si="22"/>
        <v>218.97863642364365</v>
      </c>
      <c r="J113">
        <f t="shared" si="23"/>
        <v>3.0368447127351927E-2</v>
      </c>
      <c r="K113">
        <f t="shared" si="24"/>
        <v>212.52459451194571</v>
      </c>
      <c r="L113">
        <f t="shared" si="25"/>
        <v>0.36107447896931899</v>
      </c>
      <c r="M113">
        <f t="shared" si="26"/>
        <v>83.191249143264571</v>
      </c>
      <c r="N113">
        <f t="shared" si="27"/>
        <v>27.730416381088169</v>
      </c>
      <c r="O113">
        <f t="shared" si="28"/>
        <v>3.0000000000000027</v>
      </c>
      <c r="P113">
        <f t="shared" si="29"/>
        <v>0.42336513558913236</v>
      </c>
      <c r="Q113">
        <f t="shared" si="30"/>
        <v>135.78738728037911</v>
      </c>
      <c r="R113">
        <f t="shared" si="31"/>
        <v>45.262462426793</v>
      </c>
      <c r="S113">
        <v>0.1</v>
      </c>
      <c r="T113">
        <f t="shared" si="32"/>
        <v>8.3191249143264567</v>
      </c>
      <c r="U113">
        <v>20</v>
      </c>
      <c r="V113">
        <f t="shared" si="33"/>
        <v>2715.7477456075821</v>
      </c>
    </row>
    <row r="114" spans="1:22">
      <c r="A114">
        <v>2.8570000000000002</v>
      </c>
      <c r="B114">
        <v>500</v>
      </c>
      <c r="C114" s="6">
        <f t="shared" si="18"/>
        <v>79.432914066030591</v>
      </c>
      <c r="D114" s="12">
        <f t="shared" si="36"/>
        <v>3.1000000000000023</v>
      </c>
      <c r="E114">
        <f t="shared" si="34"/>
        <v>4581.5726653347538</v>
      </c>
      <c r="F114" s="7">
        <f t="shared" si="19"/>
        <v>23.783766509502726</v>
      </c>
      <c r="G114">
        <f t="shared" si="20"/>
        <v>13.699966576630327</v>
      </c>
      <c r="H114">
        <f t="shared" si="21"/>
        <v>13.699966576630327</v>
      </c>
      <c r="I114">
        <f t="shared" si="22"/>
        <v>226.27792430443176</v>
      </c>
      <c r="J114">
        <f t="shared" si="23"/>
        <v>3.1364879566349833E-2</v>
      </c>
      <c r="K114">
        <f t="shared" si="24"/>
        <v>219.39657708683382</v>
      </c>
      <c r="L114">
        <f t="shared" si="25"/>
        <v>0.36737069614567441</v>
      </c>
      <c r="M114">
        <f t="shared" si="26"/>
        <v>87.481220473966175</v>
      </c>
      <c r="N114">
        <f t="shared" si="27"/>
        <v>28.21974853998907</v>
      </c>
      <c r="O114">
        <f t="shared" si="28"/>
        <v>3.1000000000000019</v>
      </c>
      <c r="P114">
        <f t="shared" si="29"/>
        <v>0.43083585557235221</v>
      </c>
      <c r="Q114">
        <f t="shared" si="30"/>
        <v>138.79670383046556</v>
      </c>
      <c r="R114">
        <f t="shared" si="31"/>
        <v>44.773130267892085</v>
      </c>
      <c r="S114">
        <v>0.1</v>
      </c>
      <c r="T114">
        <f t="shared" si="32"/>
        <v>8.7481220473966186</v>
      </c>
      <c r="U114">
        <v>20</v>
      </c>
      <c r="V114">
        <f t="shared" si="33"/>
        <v>2775.934076609311</v>
      </c>
    </row>
    <row r="115" spans="1:22">
      <c r="A115">
        <v>2.8570000000000002</v>
      </c>
      <c r="B115">
        <v>500</v>
      </c>
      <c r="C115" s="6">
        <f t="shared" si="18"/>
        <v>79.432914066030591</v>
      </c>
      <c r="D115" s="12">
        <f t="shared" si="36"/>
        <v>3.2000000000000024</v>
      </c>
      <c r="E115">
        <f t="shared" si="34"/>
        <v>4581.5726653347538</v>
      </c>
      <c r="F115" s="7">
        <f t="shared" si="19"/>
        <v>23.783766509502726</v>
      </c>
      <c r="G115">
        <f t="shared" si="20"/>
        <v>13.699966576630327</v>
      </c>
      <c r="H115">
        <f t="shared" si="21"/>
        <v>13.699966576630327</v>
      </c>
      <c r="I115">
        <f t="shared" si="22"/>
        <v>233.57721218521988</v>
      </c>
      <c r="J115">
        <f t="shared" si="23"/>
        <v>3.2359768737838884E-2</v>
      </c>
      <c r="K115">
        <f t="shared" si="24"/>
        <v>226.25563224997708</v>
      </c>
      <c r="L115">
        <f t="shared" si="25"/>
        <v>0.37333396729151058</v>
      </c>
      <c r="M115">
        <f t="shared" si="26"/>
        <v>91.790492745175783</v>
      </c>
      <c r="N115">
        <f t="shared" si="27"/>
        <v>28.684528982867413</v>
      </c>
      <c r="O115">
        <f t="shared" si="28"/>
        <v>3.2000000000000024</v>
      </c>
      <c r="P115">
        <f t="shared" si="29"/>
        <v>0.43793174019644904</v>
      </c>
      <c r="Q115">
        <f t="shared" si="30"/>
        <v>141.7867194400441</v>
      </c>
      <c r="R115">
        <f t="shared" si="31"/>
        <v>44.308349825013742</v>
      </c>
      <c r="S115">
        <v>0.1</v>
      </c>
      <c r="T115">
        <f t="shared" si="32"/>
        <v>9.1790492745175793</v>
      </c>
      <c r="U115">
        <v>20</v>
      </c>
      <c r="V115">
        <f t="shared" si="33"/>
        <v>2835.7343888008818</v>
      </c>
    </row>
    <row r="116" spans="1:22">
      <c r="A116">
        <v>2.8570000000000002</v>
      </c>
      <c r="B116">
        <v>500</v>
      </c>
      <c r="C116" s="6">
        <f t="shared" si="18"/>
        <v>79.432914066030591</v>
      </c>
      <c r="D116" s="12">
        <f t="shared" si="36"/>
        <v>3.3000000000000025</v>
      </c>
      <c r="E116">
        <f t="shared" si="34"/>
        <v>4581.5726653347538</v>
      </c>
      <c r="F116" s="7">
        <f t="shared" si="19"/>
        <v>23.783766509502726</v>
      </c>
      <c r="G116">
        <f t="shared" si="20"/>
        <v>13.699966576630327</v>
      </c>
      <c r="H116">
        <f t="shared" si="21"/>
        <v>13.699966576630327</v>
      </c>
      <c r="I116">
        <f t="shared" si="22"/>
        <v>240.87650006600799</v>
      </c>
      <c r="J116">
        <f t="shared" si="23"/>
        <v>3.3353067366054763E-2</v>
      </c>
      <c r="K116">
        <f t="shared" si="24"/>
        <v>233.10183873551128</v>
      </c>
      <c r="L116">
        <f t="shared" si="25"/>
        <v>0.37898819547038842</v>
      </c>
      <c r="M116">
        <f t="shared" si="26"/>
        <v>96.117506553697652</v>
      </c>
      <c r="N116">
        <f t="shared" si="27"/>
        <v>29.126517137484115</v>
      </c>
      <c r="O116">
        <f t="shared" si="28"/>
        <v>3.3000000000000029</v>
      </c>
      <c r="P116">
        <f t="shared" si="29"/>
        <v>0.44467965095395595</v>
      </c>
      <c r="Q116">
        <f t="shared" si="30"/>
        <v>144.75899351231035</v>
      </c>
      <c r="R116">
        <f t="shared" si="31"/>
        <v>43.86636167039704</v>
      </c>
      <c r="S116">
        <v>0.1</v>
      </c>
      <c r="T116">
        <f t="shared" si="32"/>
        <v>9.6117506553697662</v>
      </c>
      <c r="U116">
        <v>20</v>
      </c>
      <c r="V116">
        <f t="shared" si="33"/>
        <v>2895.179870246207</v>
      </c>
    </row>
    <row r="117" spans="1:22">
      <c r="A117">
        <v>2.8570000000000002</v>
      </c>
      <c r="B117">
        <v>500</v>
      </c>
      <c r="C117" s="6">
        <f t="shared" si="18"/>
        <v>79.432914066030591</v>
      </c>
      <c r="D117" s="12">
        <f t="shared" si="36"/>
        <v>3.4000000000000026</v>
      </c>
      <c r="E117">
        <f t="shared" si="34"/>
        <v>4581.5726653347538</v>
      </c>
      <c r="F117" s="7">
        <f t="shared" si="19"/>
        <v>23.783766509502726</v>
      </c>
      <c r="G117">
        <f t="shared" si="20"/>
        <v>13.699966576630327</v>
      </c>
      <c r="H117">
        <f t="shared" si="21"/>
        <v>13.699966576630327</v>
      </c>
      <c r="I117">
        <f t="shared" si="22"/>
        <v>248.17578794679613</v>
      </c>
      <c r="J117">
        <f t="shared" si="23"/>
        <v>3.4344728409736139E-2</v>
      </c>
      <c r="K117">
        <f t="shared" si="24"/>
        <v>239.93527605477965</v>
      </c>
      <c r="L117">
        <f t="shared" si="25"/>
        <v>0.38435513323086601</v>
      </c>
      <c r="M117">
        <f t="shared" si="26"/>
        <v>100.4608668868359</v>
      </c>
      <c r="N117">
        <f t="shared" si="27"/>
        <v>29.54731379024583</v>
      </c>
      <c r="O117">
        <f t="shared" si="28"/>
        <v>3.4000000000000026</v>
      </c>
      <c r="P117">
        <f t="shared" si="29"/>
        <v>0.45110402733199739</v>
      </c>
      <c r="Q117">
        <f t="shared" si="30"/>
        <v>147.7149210599602</v>
      </c>
      <c r="R117">
        <f t="shared" si="31"/>
        <v>43.445565017635325</v>
      </c>
      <c r="S117">
        <v>0.1</v>
      </c>
      <c r="T117">
        <f t="shared" si="32"/>
        <v>10.046086688683591</v>
      </c>
      <c r="U117">
        <v>20</v>
      </c>
      <c r="V117">
        <f t="shared" si="33"/>
        <v>2954.2984211992043</v>
      </c>
    </row>
    <row r="118" spans="1:22">
      <c r="A118">
        <v>2.8570000000000002</v>
      </c>
      <c r="B118">
        <v>500</v>
      </c>
      <c r="C118" s="6">
        <f t="shared" si="18"/>
        <v>79.432914066030591</v>
      </c>
      <c r="D118" s="12">
        <f t="shared" si="36"/>
        <v>3.5000000000000027</v>
      </c>
      <c r="E118">
        <f t="shared" si="34"/>
        <v>4581.5726653347538</v>
      </c>
      <c r="F118" s="7">
        <f t="shared" si="19"/>
        <v>23.783766509502726</v>
      </c>
      <c r="G118">
        <f t="shared" si="20"/>
        <v>13.699966576630327</v>
      </c>
      <c r="H118">
        <f t="shared" si="21"/>
        <v>13.699966576630327</v>
      </c>
      <c r="I118">
        <f t="shared" si="22"/>
        <v>255.47507582758425</v>
      </c>
      <c r="J118">
        <f t="shared" si="23"/>
        <v>3.5334705068794131E-2</v>
      </c>
      <c r="K118">
        <f t="shared" si="24"/>
        <v>246.75602447868187</v>
      </c>
      <c r="L118">
        <f t="shared" si="25"/>
        <v>0.38945460354013328</v>
      </c>
      <c r="M118">
        <f t="shared" si="26"/>
        <v>104.81932103338683</v>
      </c>
      <c r="N118">
        <f t="shared" si="27"/>
        <v>29.948377438110498</v>
      </c>
      <c r="O118">
        <f t="shared" si="28"/>
        <v>3.5000000000000027</v>
      </c>
      <c r="P118">
        <f t="shared" si="29"/>
        <v>0.45722713645970225</v>
      </c>
      <c r="Q118">
        <f t="shared" si="30"/>
        <v>150.65575479419741</v>
      </c>
      <c r="R118">
        <f t="shared" si="31"/>
        <v>43.044501369770657</v>
      </c>
      <c r="S118">
        <v>0.1</v>
      </c>
      <c r="T118">
        <f t="shared" si="32"/>
        <v>10.481932103338684</v>
      </c>
      <c r="U118">
        <v>20</v>
      </c>
      <c r="V118">
        <f t="shared" si="33"/>
        <v>3013.115095883948</v>
      </c>
    </row>
    <row r="119" spans="1:22">
      <c r="A119">
        <v>2.8570000000000002</v>
      </c>
      <c r="B119">
        <v>500</v>
      </c>
      <c r="C119" s="6">
        <f t="shared" si="18"/>
        <v>79.432914066030591</v>
      </c>
      <c r="D119" s="12">
        <f t="shared" si="36"/>
        <v>3.6000000000000028</v>
      </c>
      <c r="E119">
        <f t="shared" si="34"/>
        <v>4581.5726653347538</v>
      </c>
      <c r="F119" s="7">
        <f t="shared" si="19"/>
        <v>23.783766509502726</v>
      </c>
      <c r="G119">
        <f t="shared" si="20"/>
        <v>13.699966576630327</v>
      </c>
      <c r="H119">
        <f t="shared" si="21"/>
        <v>13.699966576630327</v>
      </c>
      <c r="I119">
        <f t="shared" si="22"/>
        <v>262.77436370837239</v>
      </c>
      <c r="J119">
        <f t="shared" si="23"/>
        <v>3.6322950790922591E-2</v>
      </c>
      <c r="K119">
        <f t="shared" si="24"/>
        <v>253.5641650200092</v>
      </c>
      <c r="L119">
        <f t="shared" si="25"/>
        <v>0.39430469699286996</v>
      </c>
      <c r="M119">
        <f t="shared" si="26"/>
        <v>109.19173994482799</v>
      </c>
      <c r="N119">
        <f t="shared" si="27"/>
        <v>30.331038873563308</v>
      </c>
      <c r="O119">
        <f t="shared" si="28"/>
        <v>3.6000000000000032</v>
      </c>
      <c r="P119">
        <f t="shared" si="29"/>
        <v>0.46306929577959249</v>
      </c>
      <c r="Q119">
        <f t="shared" si="30"/>
        <v>153.5826237635444</v>
      </c>
      <c r="R119">
        <f t="shared" si="31"/>
        <v>42.661839934317861</v>
      </c>
      <c r="S119">
        <v>0.1</v>
      </c>
      <c r="T119">
        <f t="shared" si="32"/>
        <v>10.919173994482799</v>
      </c>
      <c r="U119">
        <v>20</v>
      </c>
      <c r="V119">
        <f t="shared" si="33"/>
        <v>3071.6524752708883</v>
      </c>
    </row>
    <row r="120" spans="1:22">
      <c r="A120">
        <v>2.8570000000000002</v>
      </c>
      <c r="B120">
        <v>500</v>
      </c>
      <c r="C120" s="6">
        <f t="shared" si="18"/>
        <v>79.432914066030591</v>
      </c>
      <c r="D120" s="12">
        <f t="shared" si="36"/>
        <v>3.7000000000000028</v>
      </c>
      <c r="E120">
        <f t="shared" si="34"/>
        <v>4581.5726653347538</v>
      </c>
      <c r="F120" s="7">
        <f t="shared" si="19"/>
        <v>23.783766509502726</v>
      </c>
      <c r="G120">
        <f t="shared" si="20"/>
        <v>13.699966576630327</v>
      </c>
      <c r="H120">
        <f t="shared" si="21"/>
        <v>13.699966576630327</v>
      </c>
      <c r="I120">
        <f t="shared" si="22"/>
        <v>270.07365158916048</v>
      </c>
      <c r="J120">
        <f t="shared" si="23"/>
        <v>3.7309419278147633E-2</v>
      </c>
      <c r="K120">
        <f t="shared" si="24"/>
        <v>260.35977941577147</v>
      </c>
      <c r="L120">
        <f t="shared" si="25"/>
        <v>0.39892194756360899</v>
      </c>
      <c r="M120">
        <f t="shared" si="26"/>
        <v>113.57710244516024</v>
      </c>
      <c r="N120">
        <f t="shared" si="27"/>
        <v>30.696514174367607</v>
      </c>
      <c r="O120">
        <f t="shared" si="28"/>
        <v>3.7000000000000028</v>
      </c>
      <c r="P120">
        <f t="shared" si="29"/>
        <v>0.46864907136439093</v>
      </c>
      <c r="Q120">
        <f t="shared" si="30"/>
        <v>156.49654914400026</v>
      </c>
      <c r="R120">
        <f t="shared" si="31"/>
        <v>42.296364633513548</v>
      </c>
      <c r="S120">
        <v>0.1</v>
      </c>
      <c r="T120">
        <f t="shared" si="32"/>
        <v>11.357710244516024</v>
      </c>
      <c r="U120">
        <v>20</v>
      </c>
      <c r="V120">
        <f t="shared" si="33"/>
        <v>3129.9309828800051</v>
      </c>
    </row>
    <row r="121" spans="1:22">
      <c r="A121">
        <v>2.8570000000000002</v>
      </c>
      <c r="B121">
        <v>500</v>
      </c>
      <c r="C121" s="6">
        <f t="shared" si="18"/>
        <v>79.432914066030591</v>
      </c>
      <c r="D121" s="12">
        <f t="shared" si="36"/>
        <v>3.8000000000000029</v>
      </c>
      <c r="E121">
        <f t="shared" si="34"/>
        <v>4581.5726653347538</v>
      </c>
      <c r="F121" s="7">
        <f t="shared" si="19"/>
        <v>23.783766509502726</v>
      </c>
      <c r="G121">
        <f t="shared" si="20"/>
        <v>13.699966576630327</v>
      </c>
      <c r="H121">
        <f t="shared" si="21"/>
        <v>13.699966576630327</v>
      </c>
      <c r="I121">
        <f t="shared" si="22"/>
        <v>277.37293946994862</v>
      </c>
      <c r="J121">
        <f t="shared" si="23"/>
        <v>3.8294064493314968E-2</v>
      </c>
      <c r="K121">
        <f t="shared" si="24"/>
        <v>267.14295010952026</v>
      </c>
      <c r="L121">
        <f t="shared" si="25"/>
        <v>0.40332148910250276</v>
      </c>
      <c r="M121">
        <f t="shared" si="26"/>
        <v>117.97448180183569</v>
      </c>
      <c r="N121">
        <f t="shared" si="27"/>
        <v>31.045916263640947</v>
      </c>
      <c r="O121">
        <f t="shared" si="28"/>
        <v>3.8000000000000029</v>
      </c>
      <c r="P121">
        <f t="shared" si="29"/>
        <v>0.47398345440673201</v>
      </c>
      <c r="Q121">
        <f t="shared" si="30"/>
        <v>159.39845766811291</v>
      </c>
      <c r="R121">
        <f t="shared" si="31"/>
        <v>41.946962544240208</v>
      </c>
      <c r="S121">
        <v>0.1</v>
      </c>
      <c r="T121">
        <f t="shared" si="32"/>
        <v>11.79744818018357</v>
      </c>
      <c r="U121">
        <v>20</v>
      </c>
      <c r="V121">
        <f t="shared" si="33"/>
        <v>3187.9691533622581</v>
      </c>
    </row>
    <row r="122" spans="1:22">
      <c r="A122">
        <v>2.8570000000000002</v>
      </c>
      <c r="B122">
        <v>500</v>
      </c>
      <c r="C122" s="6">
        <f t="shared" si="18"/>
        <v>79.432914066030591</v>
      </c>
      <c r="D122" s="12">
        <f t="shared" si="36"/>
        <v>3.900000000000003</v>
      </c>
      <c r="E122">
        <f t="shared" si="34"/>
        <v>4581.5726653347538</v>
      </c>
      <c r="F122" s="7">
        <f t="shared" si="19"/>
        <v>23.783766509502726</v>
      </c>
      <c r="G122">
        <f t="shared" si="20"/>
        <v>13.699966576630327</v>
      </c>
      <c r="H122">
        <f t="shared" si="21"/>
        <v>13.699966576630327</v>
      </c>
      <c r="I122">
        <f t="shared" si="22"/>
        <v>284.67222735073676</v>
      </c>
      <c r="J122">
        <f t="shared" si="23"/>
        <v>3.9276840666513317E-2</v>
      </c>
      <c r="K122">
        <f t="shared" si="24"/>
        <v>273.9137602336732</v>
      </c>
      <c r="L122">
        <f t="shared" si="25"/>
        <v>0.40751719464148495</v>
      </c>
      <c r="M122">
        <f t="shared" si="26"/>
        <v>122.38303426119037</v>
      </c>
      <c r="N122">
        <f t="shared" si="27"/>
        <v>31.380265195176996</v>
      </c>
      <c r="O122">
        <f t="shared" si="28"/>
        <v>3.9000000000000035</v>
      </c>
      <c r="P122">
        <f t="shared" si="29"/>
        <v>0.47908801824697705</v>
      </c>
      <c r="Q122">
        <f t="shared" si="30"/>
        <v>162.28919308954639</v>
      </c>
      <c r="R122">
        <f t="shared" si="31"/>
        <v>41.612613612704173</v>
      </c>
      <c r="S122">
        <v>0.1</v>
      </c>
      <c r="T122">
        <f t="shared" si="32"/>
        <v>12.238303426119039</v>
      </c>
      <c r="U122">
        <v>20</v>
      </c>
      <c r="V122">
        <f t="shared" si="33"/>
        <v>3245.7838617909279</v>
      </c>
    </row>
    <row r="123" spans="1:22">
      <c r="A123">
        <v>2.8570000000000002</v>
      </c>
      <c r="B123">
        <v>500</v>
      </c>
      <c r="C123" s="6">
        <f t="shared" si="18"/>
        <v>79.432914066030591</v>
      </c>
      <c r="D123" s="12">
        <f t="shared" si="36"/>
        <v>4.0000000000000027</v>
      </c>
      <c r="E123">
        <f t="shared" si="34"/>
        <v>4581.5726653347538</v>
      </c>
      <c r="F123" s="7">
        <f t="shared" si="19"/>
        <v>23.783766509502726</v>
      </c>
      <c r="G123">
        <f t="shared" si="20"/>
        <v>13.699966576630327</v>
      </c>
      <c r="H123">
        <f t="shared" si="21"/>
        <v>13.699966576630327</v>
      </c>
      <c r="I123">
        <f t="shared" si="22"/>
        <v>291.97151523152485</v>
      </c>
      <c r="J123">
        <f t="shared" si="23"/>
        <v>4.0257702301432684E-2</v>
      </c>
      <c r="K123">
        <f t="shared" si="24"/>
        <v>280.67229359184404</v>
      </c>
      <c r="L123">
        <f t="shared" si="25"/>
        <v>0.41152180041304032</v>
      </c>
      <c r="M123">
        <f t="shared" si="26"/>
        <v>126.80198922465394</v>
      </c>
      <c r="N123">
        <f t="shared" si="27"/>
        <v>31.700497306163463</v>
      </c>
      <c r="O123">
        <f t="shared" si="28"/>
        <v>4.0000000000000036</v>
      </c>
      <c r="P123">
        <f t="shared" si="29"/>
        <v>0.48397705810936587</v>
      </c>
      <c r="Q123">
        <f t="shared" si="30"/>
        <v>165.16952600687094</v>
      </c>
      <c r="R123">
        <f t="shared" si="31"/>
        <v>41.292381501717706</v>
      </c>
      <c r="S123">
        <v>0.1</v>
      </c>
      <c r="T123">
        <f t="shared" si="32"/>
        <v>12.680198922465394</v>
      </c>
      <c r="U123">
        <v>20</v>
      </c>
      <c r="V123">
        <f t="shared" si="33"/>
        <v>3303.3905201374187</v>
      </c>
    </row>
    <row r="124" spans="1:22">
      <c r="A124">
        <v>2.8570000000000002</v>
      </c>
      <c r="B124">
        <v>500</v>
      </c>
      <c r="C124" s="6">
        <f t="shared" si="18"/>
        <v>79.432914066030591</v>
      </c>
      <c r="D124" s="12">
        <f t="shared" si="36"/>
        <v>4.1000000000000023</v>
      </c>
      <c r="E124">
        <f t="shared" si="34"/>
        <v>4581.5726653347538</v>
      </c>
      <c r="F124" s="7">
        <f t="shared" si="19"/>
        <v>23.783766509502726</v>
      </c>
      <c r="G124">
        <f t="shared" si="20"/>
        <v>13.699966576630327</v>
      </c>
      <c r="H124">
        <f t="shared" si="21"/>
        <v>13.699966576630327</v>
      </c>
      <c r="I124">
        <f t="shared" si="22"/>
        <v>299.27080311231293</v>
      </c>
      <c r="J124">
        <f t="shared" si="23"/>
        <v>4.1236604181655798E-2</v>
      </c>
      <c r="K124">
        <f t="shared" si="24"/>
        <v>287.41863464118251</v>
      </c>
      <c r="L124">
        <f t="shared" si="25"/>
        <v>0.41534701630745419</v>
      </c>
      <c r="M124">
        <f t="shared" si="26"/>
        <v>131.23064080050781</v>
      </c>
      <c r="N124">
        <f t="shared" si="27"/>
        <v>32.007473365977496</v>
      </c>
      <c r="O124">
        <f t="shared" si="28"/>
        <v>4.1000000000000023</v>
      </c>
      <c r="P124">
        <f t="shared" si="29"/>
        <v>0.48866371551110682</v>
      </c>
      <c r="Q124">
        <f t="shared" si="30"/>
        <v>168.04016231180509</v>
      </c>
      <c r="R124">
        <f t="shared" si="31"/>
        <v>40.985405441903659</v>
      </c>
      <c r="S124">
        <v>0.1</v>
      </c>
      <c r="T124">
        <f t="shared" si="32"/>
        <v>13.123064080050781</v>
      </c>
      <c r="U124">
        <v>20</v>
      </c>
      <c r="V124">
        <f t="shared" si="33"/>
        <v>3360.8032462361016</v>
      </c>
    </row>
    <row r="125" spans="1:22">
      <c r="A125">
        <v>2.8570000000000002</v>
      </c>
      <c r="B125">
        <v>500</v>
      </c>
      <c r="C125" s="6">
        <f t="shared" si="18"/>
        <v>79.432914066030591</v>
      </c>
      <c r="D125" s="12">
        <f t="shared" si="36"/>
        <v>4.200000000000002</v>
      </c>
      <c r="E125">
        <f t="shared" si="34"/>
        <v>4581.5726653347538</v>
      </c>
      <c r="F125" s="7">
        <f t="shared" si="19"/>
        <v>23.783766509502726</v>
      </c>
      <c r="G125">
        <f t="shared" si="20"/>
        <v>13.699966576630327</v>
      </c>
      <c r="H125">
        <f t="shared" si="21"/>
        <v>13.699966576630327</v>
      </c>
      <c r="I125">
        <f t="shared" si="22"/>
        <v>306.57009099310102</v>
      </c>
      <c r="J125">
        <f t="shared" si="23"/>
        <v>4.221350137688152E-2</v>
      </c>
      <c r="K125">
        <f t="shared" si="24"/>
        <v>294.15286847472936</v>
      </c>
      <c r="L125">
        <f t="shared" si="25"/>
        <v>0.41900362431895577</v>
      </c>
      <c r="M125">
        <f t="shared" si="26"/>
        <v>135.66834051310033</v>
      </c>
      <c r="N125">
        <f t="shared" si="27"/>
        <v>32.301985836452445</v>
      </c>
      <c r="O125">
        <f t="shared" si="28"/>
        <v>4.2000000000000011</v>
      </c>
      <c r="P125">
        <f t="shared" si="29"/>
        <v>0.49316008910614423</v>
      </c>
      <c r="Q125">
        <f t="shared" si="30"/>
        <v>170.90175048000066</v>
      </c>
      <c r="R125">
        <f t="shared" si="31"/>
        <v>40.69089297142871</v>
      </c>
      <c r="S125">
        <v>0.1</v>
      </c>
      <c r="T125">
        <f t="shared" si="32"/>
        <v>13.566834051310034</v>
      </c>
      <c r="U125">
        <v>20</v>
      </c>
      <c r="V125">
        <f t="shared" si="33"/>
        <v>3418.0350096000129</v>
      </c>
    </row>
    <row r="126" spans="1:22">
      <c r="A126">
        <v>2.8570000000000002</v>
      </c>
      <c r="B126">
        <v>500</v>
      </c>
      <c r="C126" s="6">
        <f t="shared" si="18"/>
        <v>79.432914066030591</v>
      </c>
      <c r="D126" s="12">
        <f t="shared" si="36"/>
        <v>4.3000000000000016</v>
      </c>
      <c r="E126">
        <f t="shared" si="34"/>
        <v>4581.5726653347538</v>
      </c>
      <c r="F126" s="7">
        <f t="shared" si="19"/>
        <v>23.783766509502726</v>
      </c>
      <c r="G126">
        <f t="shared" si="20"/>
        <v>13.699966576630327</v>
      </c>
      <c r="H126">
        <f t="shared" si="21"/>
        <v>13.699966576630327</v>
      </c>
      <c r="I126">
        <f t="shared" si="22"/>
        <v>313.8693788738891</v>
      </c>
      <c r="J126">
        <f t="shared" si="23"/>
        <v>4.3188349249078439E-2</v>
      </c>
      <c r="K126">
        <f t="shared" si="24"/>
        <v>300.87508080379035</v>
      </c>
      <c r="L126">
        <f t="shared" si="25"/>
        <v>0.42250156636378289</v>
      </c>
      <c r="M126">
        <f t="shared" si="26"/>
        <v>140.11449098952988</v>
      </c>
      <c r="N126">
        <f t="shared" si="27"/>
        <v>32.584765346402286</v>
      </c>
      <c r="O126">
        <f t="shared" si="28"/>
        <v>4.3000000000000016</v>
      </c>
      <c r="P126">
        <f t="shared" si="29"/>
        <v>0.49747733353285933</v>
      </c>
      <c r="Q126">
        <f t="shared" si="30"/>
        <v>173.75488788435919</v>
      </c>
      <c r="R126">
        <f t="shared" si="31"/>
        <v>40.40811346147887</v>
      </c>
      <c r="S126">
        <v>0.1</v>
      </c>
      <c r="T126">
        <f t="shared" si="32"/>
        <v>14.011449098952989</v>
      </c>
      <c r="U126">
        <v>20</v>
      </c>
      <c r="V126">
        <f t="shared" si="33"/>
        <v>3475.0977576871837</v>
      </c>
    </row>
    <row r="127" spans="1:22">
      <c r="A127">
        <v>2.8570000000000002</v>
      </c>
      <c r="B127">
        <v>500</v>
      </c>
      <c r="C127" s="6">
        <f t="shared" si="18"/>
        <v>79.432914066030591</v>
      </c>
      <c r="D127" s="12">
        <f t="shared" si="36"/>
        <v>4.4000000000000012</v>
      </c>
      <c r="E127">
        <f t="shared" si="34"/>
        <v>4581.5726653347538</v>
      </c>
      <c r="F127" s="7">
        <f t="shared" si="19"/>
        <v>23.783766509502726</v>
      </c>
      <c r="G127">
        <f t="shared" si="20"/>
        <v>13.699966576630327</v>
      </c>
      <c r="H127">
        <f t="shared" si="21"/>
        <v>13.699966576630327</v>
      </c>
      <c r="I127">
        <f t="shared" si="22"/>
        <v>321.16866675467719</v>
      </c>
      <c r="J127">
        <f t="shared" si="23"/>
        <v>4.4161103458567656E-2</v>
      </c>
      <c r="K127">
        <f t="shared" si="24"/>
        <v>307.58535794033355</v>
      </c>
      <c r="L127">
        <f t="shared" si="25"/>
        <v>0.42585002269771766</v>
      </c>
      <c r="M127">
        <f t="shared" si="26"/>
        <v>144.56854047472024</v>
      </c>
      <c r="N127">
        <f t="shared" si="27"/>
        <v>32.856486471527319</v>
      </c>
      <c r="O127">
        <f t="shared" si="28"/>
        <v>4.4000000000000004</v>
      </c>
      <c r="P127">
        <f t="shared" si="29"/>
        <v>0.5016257476569056</v>
      </c>
      <c r="Q127">
        <f t="shared" si="30"/>
        <v>176.60012627995692</v>
      </c>
      <c r="R127">
        <f t="shared" si="31"/>
        <v>40.136392336353836</v>
      </c>
      <c r="S127">
        <v>0.1</v>
      </c>
      <c r="T127">
        <f t="shared" si="32"/>
        <v>14.456854047472024</v>
      </c>
      <c r="U127">
        <v>20</v>
      </c>
      <c r="V127">
        <f t="shared" si="33"/>
        <v>3532.0025255991386</v>
      </c>
    </row>
    <row r="128" spans="1:22">
      <c r="A128">
        <v>2.8570000000000002</v>
      </c>
      <c r="B128">
        <v>500</v>
      </c>
      <c r="C128" s="6">
        <f t="shared" si="18"/>
        <v>79.432914066030591</v>
      </c>
      <c r="D128" s="12">
        <f t="shared" si="36"/>
        <v>4.5000000000000009</v>
      </c>
      <c r="E128">
        <f t="shared" si="34"/>
        <v>4581.5726653347538</v>
      </c>
      <c r="F128" s="7">
        <f t="shared" si="19"/>
        <v>23.783766509502726</v>
      </c>
      <c r="G128">
        <f t="shared" si="20"/>
        <v>13.699966576630327</v>
      </c>
      <c r="H128">
        <f t="shared" si="21"/>
        <v>13.699966576630327</v>
      </c>
      <c r="I128">
        <f t="shared" si="22"/>
        <v>328.46795463546528</v>
      </c>
      <c r="J128">
        <f t="shared" si="23"/>
        <v>4.5131719970033124E-2</v>
      </c>
      <c r="K128">
        <f t="shared" si="24"/>
        <v>314.2837867794151</v>
      </c>
      <c r="L128">
        <f t="shared" si="25"/>
        <v>0.4290574820188342</v>
      </c>
      <c r="M128">
        <f t="shared" si="26"/>
        <v>149.02997805097016</v>
      </c>
      <c r="N128">
        <f t="shared" si="27"/>
        <v>33.117772900215584</v>
      </c>
      <c r="O128">
        <f t="shared" si="28"/>
        <v>4.5000000000000009</v>
      </c>
      <c r="P128">
        <f t="shared" si="29"/>
        <v>0.50561485343840584</v>
      </c>
      <c r="Q128">
        <f t="shared" si="30"/>
        <v>179.43797658449509</v>
      </c>
      <c r="R128">
        <f t="shared" si="31"/>
        <v>39.875105907665571</v>
      </c>
      <c r="S128">
        <v>0.1</v>
      </c>
      <c r="T128">
        <f t="shared" si="32"/>
        <v>14.902997805097016</v>
      </c>
      <c r="U128">
        <v>20</v>
      </c>
      <c r="V128">
        <f t="shared" si="33"/>
        <v>3588.7595316899019</v>
      </c>
    </row>
    <row r="129" spans="1:22">
      <c r="A129">
        <v>2.8570000000000002</v>
      </c>
      <c r="B129">
        <v>500</v>
      </c>
      <c r="C129" s="6">
        <f t="shared" si="18"/>
        <v>79.432914066030591</v>
      </c>
      <c r="D129" s="12">
        <f t="shared" si="36"/>
        <v>4.6000000000000005</v>
      </c>
      <c r="E129">
        <f t="shared" si="34"/>
        <v>4581.5726653347538</v>
      </c>
      <c r="F129" s="7">
        <f t="shared" si="19"/>
        <v>23.783766509502726</v>
      </c>
      <c r="G129">
        <f t="shared" si="20"/>
        <v>13.699966576630327</v>
      </c>
      <c r="H129">
        <f t="shared" si="21"/>
        <v>13.699966576630327</v>
      </c>
      <c r="I129">
        <f t="shared" si="22"/>
        <v>335.76724251625342</v>
      </c>
      <c r="J129">
        <f t="shared" si="23"/>
        <v>4.610015505845827E-2</v>
      </c>
      <c r="K129">
        <f t="shared" si="24"/>
        <v>320.97045478163614</v>
      </c>
      <c r="L129">
        <f t="shared" si="25"/>
        <v>0.43213180421343789</v>
      </c>
      <c r="M129">
        <f t="shared" si="26"/>
        <v>153.4983294586134</v>
      </c>
      <c r="N129">
        <f t="shared" si="27"/>
        <v>33.369202056220303</v>
      </c>
      <c r="O129">
        <f t="shared" si="28"/>
        <v>4.6000000000000014</v>
      </c>
      <c r="P129">
        <f t="shared" si="29"/>
        <v>0.50945346650718015</v>
      </c>
      <c r="Q129">
        <f t="shared" si="30"/>
        <v>182.26891305764002</v>
      </c>
      <c r="R129">
        <f t="shared" si="31"/>
        <v>39.623676751660867</v>
      </c>
      <c r="S129">
        <v>0.1</v>
      </c>
      <c r="T129">
        <f t="shared" si="32"/>
        <v>15.349832945861341</v>
      </c>
      <c r="U129">
        <v>20</v>
      </c>
      <c r="V129">
        <f t="shared" si="33"/>
        <v>3645.3782611528004</v>
      </c>
    </row>
    <row r="130" spans="1:22">
      <c r="A130">
        <v>2.8570000000000002</v>
      </c>
      <c r="B130">
        <v>500</v>
      </c>
      <c r="C130" s="6">
        <f t="shared" si="18"/>
        <v>79.432914066030591</v>
      </c>
      <c r="D130" s="12">
        <f t="shared" si="36"/>
        <v>4.7</v>
      </c>
      <c r="E130">
        <f t="shared" si="34"/>
        <v>4581.5726653347538</v>
      </c>
      <c r="F130" s="7">
        <f t="shared" si="19"/>
        <v>23.783766509502726</v>
      </c>
      <c r="G130">
        <f t="shared" si="20"/>
        <v>13.699966576630327</v>
      </c>
      <c r="H130">
        <f t="shared" si="21"/>
        <v>13.699966576630327</v>
      </c>
      <c r="I130">
        <f t="shared" si="22"/>
        <v>343.06653039704145</v>
      </c>
      <c r="J130">
        <f t="shared" si="23"/>
        <v>4.7066365314987653E-2</v>
      </c>
      <c r="K130">
        <f t="shared" si="24"/>
        <v>327.64544995563597</v>
      </c>
      <c r="L130">
        <f t="shared" si="25"/>
        <v>0.43508027658912274</v>
      </c>
      <c r="M130">
        <f t="shared" si="26"/>
        <v>157.97315343127116</v>
      </c>
      <c r="N130">
        <f t="shared" si="27"/>
        <v>33.611309240695988</v>
      </c>
      <c r="O130">
        <f t="shared" si="28"/>
        <v>4.7</v>
      </c>
      <c r="P130">
        <f t="shared" si="29"/>
        <v>0.51314975939993879</v>
      </c>
      <c r="Q130">
        <f t="shared" si="30"/>
        <v>185.09337696577029</v>
      </c>
      <c r="R130">
        <f t="shared" si="31"/>
        <v>39.381569567185167</v>
      </c>
      <c r="S130">
        <v>0.1</v>
      </c>
      <c r="T130">
        <f t="shared" si="32"/>
        <v>15.797315343127117</v>
      </c>
      <c r="U130">
        <v>20</v>
      </c>
      <c r="V130">
        <f t="shared" si="33"/>
        <v>3701.8675393154058</v>
      </c>
    </row>
    <row r="131" spans="1:22">
      <c r="A131">
        <v>2.8570000000000002</v>
      </c>
      <c r="B131">
        <v>500</v>
      </c>
      <c r="C131" s="6">
        <f t="shared" si="18"/>
        <v>79.432914066030591</v>
      </c>
      <c r="D131" s="12">
        <f t="shared" si="36"/>
        <v>4.8</v>
      </c>
      <c r="E131">
        <f t="shared" si="34"/>
        <v>4581.5726653347538</v>
      </c>
      <c r="F131" s="7">
        <f t="shared" si="19"/>
        <v>23.783766509502726</v>
      </c>
      <c r="G131">
        <f t="shared" si="20"/>
        <v>13.699966576630327</v>
      </c>
      <c r="H131">
        <f t="shared" si="21"/>
        <v>13.699966576630327</v>
      </c>
      <c r="I131">
        <f t="shared" si="22"/>
        <v>350.36581827782953</v>
      </c>
      <c r="J131">
        <f t="shared" si="23"/>
        <v>4.8030307652712184E-2</v>
      </c>
      <c r="K131">
        <f t="shared" si="24"/>
        <v>334.30886084062649</v>
      </c>
      <c r="L131">
        <f t="shared" si="25"/>
        <v>0.43790966433768819</v>
      </c>
      <c r="M131">
        <f t="shared" si="26"/>
        <v>162.45403847303672</v>
      </c>
      <c r="N131">
        <f t="shared" si="27"/>
        <v>33.844591348549315</v>
      </c>
      <c r="O131">
        <f t="shared" si="28"/>
        <v>4.8</v>
      </c>
      <c r="P131">
        <f t="shared" si="29"/>
        <v>0.51671131829846284</v>
      </c>
      <c r="Q131">
        <f t="shared" si="30"/>
        <v>187.91177980479281</v>
      </c>
      <c r="R131">
        <f t="shared" si="31"/>
        <v>39.14828745933184</v>
      </c>
      <c r="S131">
        <v>0.1</v>
      </c>
      <c r="T131">
        <f t="shared" si="32"/>
        <v>16.245403847303674</v>
      </c>
      <c r="U131">
        <v>20</v>
      </c>
      <c r="V131">
        <f t="shared" si="33"/>
        <v>3758.2355960958562</v>
      </c>
    </row>
    <row r="132" spans="1:22">
      <c r="A132">
        <v>2.8570000000000002</v>
      </c>
      <c r="B132">
        <v>500</v>
      </c>
      <c r="C132" s="6">
        <f t="shared" ref="C132:C195" si="37">1000/H132+6.5*(1-1/(1+(B132/47.408)^1.9851))</f>
        <v>79.432914066030591</v>
      </c>
      <c r="D132" s="12">
        <f t="shared" si="36"/>
        <v>4.8999999999999995</v>
      </c>
      <c r="E132">
        <f t="shared" si="34"/>
        <v>4581.5726653347538</v>
      </c>
      <c r="F132" s="7">
        <f t="shared" ref="F132:F195" si="38">32.988-32.988/(1+(B132/(0.026715*EXP(A132/0.33926)))^0.6705)</f>
        <v>23.783766509502726</v>
      </c>
      <c r="G132">
        <f t="shared" ref="G132:G195" si="39">H132</f>
        <v>13.699966576630327</v>
      </c>
      <c r="H132">
        <f t="shared" ref="H132:H195" si="40">1.9896+(20.8-1.9896)/(1+(A132/4.0434)^1.4407)</f>
        <v>13.699966576630327</v>
      </c>
      <c r="I132">
        <f t="shared" ref="I132:I195" si="41">D132*1000/G132</f>
        <v>357.66510615861762</v>
      </c>
      <c r="J132">
        <f t="shared" ref="J132:J195" si="42">(0.067366+A132*0.039693)*ERF(0.05*D132)</f>
        <v>4.8991939312376831E-2</v>
      </c>
      <c r="K132">
        <f t="shared" ref="K132:K195" si="43">I132/(1+J132)</f>
        <v>340.9607764889692</v>
      </c>
      <c r="L132">
        <f t="shared" ref="L132:L195" si="44">1-(Q132/I132)*(1+J132)</f>
        <v>0.44062625588130122</v>
      </c>
      <c r="M132">
        <f t="shared" ref="M132:M195" si="45">N132*D132</f>
        <v>166.94060001636413</v>
      </c>
      <c r="N132">
        <f t="shared" ref="N132:N195" si="46">I132/D132-R132</f>
        <v>34.069510207421253</v>
      </c>
      <c r="O132">
        <f t="shared" ref="O132:O195" si="47">(M132+Q132)*(G132/1000)</f>
        <v>4.8999999999999995</v>
      </c>
      <c r="P132">
        <f t="shared" ref="P132:P195" si="48">N132/65.5</f>
        <v>0.52014519400643133</v>
      </c>
      <c r="Q132">
        <f t="shared" ref="Q132:Q195" si="49">D132*R132</f>
        <v>190.72450614225349</v>
      </c>
      <c r="R132">
        <f t="shared" ref="R132:R195" si="50">F132+(C132-F132)/(1+1.304*D132^2.1393)^0.35535+28/(1+E132*D132^-2)</f>
        <v>38.923368600459902</v>
      </c>
      <c r="S132">
        <v>0.1</v>
      </c>
      <c r="T132">
        <f t="shared" ref="T132:T195" si="51">M132*S132</f>
        <v>16.694060001636412</v>
      </c>
      <c r="U132">
        <v>20</v>
      </c>
      <c r="V132">
        <f t="shared" ref="V132:V195" si="52">Q132*U132</f>
        <v>3814.4901228450699</v>
      </c>
    </row>
    <row r="133" spans="1:22">
      <c r="A133">
        <v>2.8570000000000002</v>
      </c>
      <c r="B133">
        <v>500</v>
      </c>
      <c r="C133" s="6">
        <f t="shared" si="37"/>
        <v>79.432914066030591</v>
      </c>
      <c r="D133" s="12">
        <f t="shared" si="36"/>
        <v>4.9999999999999991</v>
      </c>
      <c r="E133">
        <f t="shared" ref="E133:E196" si="53">1652.264+(14159350000-1652.264)/(1+(B133/0.02673144)^1.564691)</f>
        <v>4581.5726653347538</v>
      </c>
      <c r="F133" s="7">
        <f t="shared" si="38"/>
        <v>23.783766509502726</v>
      </c>
      <c r="G133">
        <f t="shared" si="39"/>
        <v>13.699966576630327</v>
      </c>
      <c r="H133">
        <f t="shared" si="40"/>
        <v>13.699966576630327</v>
      </c>
      <c r="I133">
        <f t="shared" si="41"/>
        <v>364.9643940394057</v>
      </c>
      <c r="J133">
        <f t="shared" si="42"/>
        <v>4.9951217868009393E-2</v>
      </c>
      <c r="K133">
        <f t="shared" si="43"/>
        <v>347.60128644880126</v>
      </c>
      <c r="L133">
        <f t="shared" si="44"/>
        <v>0.44323590367665133</v>
      </c>
      <c r="M133">
        <f t="shared" si="45"/>
        <v>171.43247790890544</v>
      </c>
      <c r="N133">
        <f t="shared" si="46"/>
        <v>34.286495581781097</v>
      </c>
      <c r="O133">
        <f t="shared" si="47"/>
        <v>4.9999999999999991</v>
      </c>
      <c r="P133">
        <f t="shared" si="48"/>
        <v>0.5234579478134519</v>
      </c>
      <c r="Q133">
        <f t="shared" si="49"/>
        <v>193.53191613050026</v>
      </c>
      <c r="R133">
        <f t="shared" si="50"/>
        <v>38.706383226100058</v>
      </c>
      <c r="S133">
        <v>0.1</v>
      </c>
      <c r="T133">
        <f t="shared" si="51"/>
        <v>17.143247790890545</v>
      </c>
      <c r="U133">
        <v>20</v>
      </c>
      <c r="V133">
        <f t="shared" si="52"/>
        <v>3870.6383226100052</v>
      </c>
    </row>
    <row r="134" spans="1:22">
      <c r="A134">
        <v>2.8570000000000002</v>
      </c>
      <c r="B134">
        <v>500</v>
      </c>
      <c r="C134" s="6">
        <f t="shared" si="37"/>
        <v>79.432914066030591</v>
      </c>
      <c r="D134" s="12">
        <f t="shared" si="36"/>
        <v>5.0999999999999988</v>
      </c>
      <c r="E134">
        <f t="shared" si="53"/>
        <v>4581.5726653347538</v>
      </c>
      <c r="F134" s="7">
        <f t="shared" si="38"/>
        <v>23.783766509502726</v>
      </c>
      <c r="G134">
        <f t="shared" si="39"/>
        <v>13.699966576630327</v>
      </c>
      <c r="H134">
        <f t="shared" si="40"/>
        <v>13.699966576630327</v>
      </c>
      <c r="I134">
        <f t="shared" si="41"/>
        <v>372.26368192019385</v>
      </c>
      <c r="J134">
        <f t="shared" si="42"/>
        <v>5.0908101232469312E-2</v>
      </c>
      <c r="K134">
        <f t="shared" si="43"/>
        <v>354.23048074671391</v>
      </c>
      <c r="L134">
        <f t="shared" si="44"/>
        <v>0.44574406098278896</v>
      </c>
      <c r="M134">
        <f t="shared" si="45"/>
        <v>175.92933418540585</v>
      </c>
      <c r="N134">
        <f t="shared" si="46"/>
        <v>34.495947879491354</v>
      </c>
      <c r="O134">
        <f t="shared" si="47"/>
        <v>5.1000000000000005</v>
      </c>
      <c r="P134">
        <f t="shared" si="48"/>
        <v>0.52665569281666191</v>
      </c>
      <c r="Q134">
        <f t="shared" si="49"/>
        <v>196.33434773478803</v>
      </c>
      <c r="R134">
        <f t="shared" si="50"/>
        <v>38.496930928389816</v>
      </c>
      <c r="S134">
        <v>0.1</v>
      </c>
      <c r="T134">
        <f t="shared" si="51"/>
        <v>17.592933418540586</v>
      </c>
      <c r="U134">
        <v>20</v>
      </c>
      <c r="V134">
        <f t="shared" si="52"/>
        <v>3926.6869546957605</v>
      </c>
    </row>
    <row r="135" spans="1:22">
      <c r="A135">
        <v>2.8570000000000002</v>
      </c>
      <c r="B135">
        <v>500</v>
      </c>
      <c r="C135" s="6">
        <f t="shared" si="37"/>
        <v>79.432914066030591</v>
      </c>
      <c r="D135" s="12">
        <f t="shared" si="36"/>
        <v>5.1999999999999984</v>
      </c>
      <c r="E135">
        <f t="shared" si="53"/>
        <v>4581.5726653347538</v>
      </c>
      <c r="F135" s="7">
        <f t="shared" si="38"/>
        <v>23.783766509502726</v>
      </c>
      <c r="G135">
        <f t="shared" si="39"/>
        <v>13.699966576630327</v>
      </c>
      <c r="H135">
        <f t="shared" si="40"/>
        <v>13.699966576630327</v>
      </c>
      <c r="I135">
        <f t="shared" si="41"/>
        <v>379.56296980098188</v>
      </c>
      <c r="J135">
        <f t="shared" si="42"/>
        <v>5.1862547662915155E-2</v>
      </c>
      <c r="K135">
        <f t="shared" si="43"/>
        <v>360.84844987048484</v>
      </c>
      <c r="L135">
        <f t="shared" si="44"/>
        <v>0.44815581503777846</v>
      </c>
      <c r="M135">
        <f t="shared" si="45"/>
        <v>180.43085108732311</v>
      </c>
      <c r="N135">
        <f t="shared" si="46"/>
        <v>34.698240593715994</v>
      </c>
      <c r="O135">
        <f t="shared" si="47"/>
        <v>5.1999999999999984</v>
      </c>
      <c r="P135">
        <f t="shared" si="48"/>
        <v>0.52974413120177088</v>
      </c>
      <c r="Q135">
        <f t="shared" si="49"/>
        <v>199.13211871365877</v>
      </c>
      <c r="R135">
        <f t="shared" si="50"/>
        <v>38.294638214165161</v>
      </c>
      <c r="S135">
        <v>0.1</v>
      </c>
      <c r="T135">
        <f t="shared" si="51"/>
        <v>18.04308510873231</v>
      </c>
      <c r="U135">
        <v>20</v>
      </c>
      <c r="V135">
        <f t="shared" si="52"/>
        <v>3982.6423742731754</v>
      </c>
    </row>
    <row r="136" spans="1:22">
      <c r="A136">
        <v>2.8570000000000002</v>
      </c>
      <c r="B136">
        <v>500</v>
      </c>
      <c r="C136" s="6">
        <f t="shared" si="37"/>
        <v>79.432914066030591</v>
      </c>
      <c r="D136" s="12">
        <f t="shared" si="36"/>
        <v>5.299999999999998</v>
      </c>
      <c r="E136">
        <f t="shared" si="53"/>
        <v>4581.5726653347538</v>
      </c>
      <c r="F136" s="7">
        <f t="shared" si="38"/>
        <v>23.783766509502726</v>
      </c>
      <c r="G136">
        <f t="shared" si="39"/>
        <v>13.699966576630327</v>
      </c>
      <c r="H136">
        <f t="shared" si="40"/>
        <v>13.699966576630327</v>
      </c>
      <c r="I136">
        <f t="shared" si="41"/>
        <v>386.86225768177002</v>
      </c>
      <c r="J136">
        <f t="shared" si="42"/>
        <v>5.281451576618966E-2</v>
      </c>
      <c r="K136">
        <f t="shared" si="43"/>
        <v>367.45528475187251</v>
      </c>
      <c r="L136">
        <f t="shared" si="44"/>
        <v>0.45047591703626944</v>
      </c>
      <c r="M136">
        <f t="shared" si="45"/>
        <v>184.93672929832081</v>
      </c>
      <c r="N136">
        <f t="shared" si="46"/>
        <v>34.893722509117147</v>
      </c>
      <c r="O136">
        <f t="shared" si="47"/>
        <v>5.2999999999999989</v>
      </c>
      <c r="P136">
        <f t="shared" si="48"/>
        <v>0.53272858792545263</v>
      </c>
      <c r="Q136">
        <f t="shared" si="49"/>
        <v>201.92552838344923</v>
      </c>
      <c r="R136">
        <f t="shared" si="50"/>
        <v>38.099156298764022</v>
      </c>
      <c r="S136">
        <v>0.1</v>
      </c>
      <c r="T136">
        <f t="shared" si="51"/>
        <v>18.493672929832083</v>
      </c>
      <c r="U136">
        <v>20</v>
      </c>
      <c r="V136">
        <f t="shared" si="52"/>
        <v>4038.5105676689845</v>
      </c>
    </row>
    <row r="137" spans="1:22">
      <c r="A137">
        <v>2.8570000000000002</v>
      </c>
      <c r="B137">
        <v>500</v>
      </c>
      <c r="C137" s="6">
        <f t="shared" si="37"/>
        <v>79.432914066030591</v>
      </c>
      <c r="D137" s="12">
        <f t="shared" si="36"/>
        <v>5.3999999999999977</v>
      </c>
      <c r="E137">
        <f t="shared" si="53"/>
        <v>4581.5726653347538</v>
      </c>
      <c r="F137" s="7">
        <f t="shared" si="38"/>
        <v>23.783766509502726</v>
      </c>
      <c r="G137">
        <f t="shared" si="39"/>
        <v>13.699966576630327</v>
      </c>
      <c r="H137">
        <f t="shared" si="40"/>
        <v>13.699966576630327</v>
      </c>
      <c r="I137">
        <f t="shared" si="41"/>
        <v>394.16154556255805</v>
      </c>
      <c r="J137">
        <f t="shared" si="42"/>
        <v>5.3763964504121291E-2</v>
      </c>
      <c r="K137">
        <f t="shared" si="43"/>
        <v>374.05107674947112</v>
      </c>
      <c r="L137">
        <f t="shared" si="44"/>
        <v>0.45270880925363599</v>
      </c>
      <c r="M137">
        <f t="shared" si="45"/>
        <v>189.44668636838043</v>
      </c>
      <c r="N137">
        <f t="shared" si="46"/>
        <v>35.082719697848241</v>
      </c>
      <c r="O137">
        <f t="shared" si="47"/>
        <v>5.3999999999999977</v>
      </c>
      <c r="P137">
        <f t="shared" si="48"/>
        <v>0.53561404118852274</v>
      </c>
      <c r="Q137">
        <f t="shared" si="49"/>
        <v>204.71485919417765</v>
      </c>
      <c r="R137">
        <f t="shared" si="50"/>
        <v>37.910159110032914</v>
      </c>
      <c r="S137">
        <v>0.1</v>
      </c>
      <c r="T137">
        <f t="shared" si="51"/>
        <v>18.944668636838042</v>
      </c>
      <c r="U137">
        <v>20</v>
      </c>
      <c r="V137">
        <f t="shared" si="52"/>
        <v>4094.2971838835529</v>
      </c>
    </row>
    <row r="138" spans="1:22">
      <c r="A138">
        <v>2.8570000000000002</v>
      </c>
      <c r="B138">
        <v>500</v>
      </c>
      <c r="C138" s="6">
        <f t="shared" si="37"/>
        <v>79.432914066030591</v>
      </c>
      <c r="D138" s="12">
        <f t="shared" si="36"/>
        <v>5.4999999999999973</v>
      </c>
      <c r="E138">
        <f t="shared" si="53"/>
        <v>4581.5726653347538</v>
      </c>
      <c r="F138" s="7">
        <f t="shared" si="38"/>
        <v>23.783766509502726</v>
      </c>
      <c r="G138">
        <f t="shared" si="39"/>
        <v>13.699966576630327</v>
      </c>
      <c r="H138">
        <f t="shared" si="40"/>
        <v>13.699966576630327</v>
      </c>
      <c r="I138">
        <f t="shared" si="41"/>
        <v>401.46083344334619</v>
      </c>
      <c r="J138">
        <f t="shared" si="42"/>
        <v>5.4710853198741076E-2</v>
      </c>
      <c r="K138">
        <f t="shared" si="43"/>
        <v>380.63591763163379</v>
      </c>
      <c r="L138">
        <f t="shared" si="44"/>
        <v>0.45485864962168898</v>
      </c>
      <c r="M138">
        <f t="shared" si="45"/>
        <v>193.96045530314976</v>
      </c>
      <c r="N138">
        <f t="shared" si="46"/>
        <v>35.265537327845429</v>
      </c>
      <c r="O138">
        <f t="shared" si="47"/>
        <v>5.4999999999999973</v>
      </c>
      <c r="P138">
        <f t="shared" si="48"/>
        <v>0.53840515004344169</v>
      </c>
      <c r="Q138">
        <f t="shared" si="49"/>
        <v>207.5003781401964</v>
      </c>
      <c r="R138">
        <f t="shared" si="50"/>
        <v>37.727341480035726</v>
      </c>
      <c r="S138">
        <v>0.1</v>
      </c>
      <c r="T138">
        <f t="shared" si="51"/>
        <v>19.396045530314979</v>
      </c>
      <c r="U138">
        <v>20</v>
      </c>
      <c r="V138">
        <f t="shared" si="52"/>
        <v>4150.0075628039285</v>
      </c>
    </row>
    <row r="139" spans="1:22">
      <c r="A139">
        <v>2.8570000000000002</v>
      </c>
      <c r="B139">
        <v>500</v>
      </c>
      <c r="C139" s="6">
        <f t="shared" si="37"/>
        <v>79.432914066030591</v>
      </c>
      <c r="D139" s="12">
        <f t="shared" si="36"/>
        <v>5.599999999999997</v>
      </c>
      <c r="E139">
        <f t="shared" si="53"/>
        <v>4581.5726653347538</v>
      </c>
      <c r="F139" s="7">
        <f t="shared" si="38"/>
        <v>23.783766509502726</v>
      </c>
      <c r="G139">
        <f t="shared" si="39"/>
        <v>13.699966576630327</v>
      </c>
      <c r="H139">
        <f t="shared" si="40"/>
        <v>13.699966576630327</v>
      </c>
      <c r="I139">
        <f t="shared" si="41"/>
        <v>408.76012132413427</v>
      </c>
      <c r="J139">
        <f t="shared" si="42"/>
        <v>5.5655141537413688E-2</v>
      </c>
      <c r="K139">
        <f t="shared" si="43"/>
        <v>387.20989955946459</v>
      </c>
      <c r="L139">
        <f t="shared" si="44"/>
        <v>0.45692933402535985</v>
      </c>
      <c r="M139">
        <f t="shared" si="45"/>
        <v>198.47778329840227</v>
      </c>
      <c r="N139">
        <f t="shared" si="46"/>
        <v>35.442461303286137</v>
      </c>
      <c r="O139">
        <f t="shared" si="47"/>
        <v>5.599999999999997</v>
      </c>
      <c r="P139">
        <f t="shared" si="48"/>
        <v>0.54110627943948297</v>
      </c>
      <c r="Q139">
        <f t="shared" si="49"/>
        <v>210.28233802573197</v>
      </c>
      <c r="R139">
        <f t="shared" si="50"/>
        <v>37.550417504595018</v>
      </c>
      <c r="S139">
        <v>0.1</v>
      </c>
      <c r="T139">
        <f t="shared" si="51"/>
        <v>19.847778329840228</v>
      </c>
      <c r="U139">
        <v>20</v>
      </c>
      <c r="V139">
        <f t="shared" si="52"/>
        <v>4205.646760514639</v>
      </c>
    </row>
    <row r="140" spans="1:22">
      <c r="A140">
        <v>2.8570000000000002</v>
      </c>
      <c r="B140">
        <v>500</v>
      </c>
      <c r="C140" s="6">
        <f t="shared" si="37"/>
        <v>79.432914066030591</v>
      </c>
      <c r="D140" s="12">
        <f t="shared" si="36"/>
        <v>5.6999999999999966</v>
      </c>
      <c r="E140">
        <f t="shared" si="53"/>
        <v>4581.5726653347538</v>
      </c>
      <c r="F140" s="7">
        <f t="shared" si="38"/>
        <v>23.783766509502726</v>
      </c>
      <c r="G140">
        <f t="shared" si="39"/>
        <v>13.699966576630327</v>
      </c>
      <c r="H140">
        <f t="shared" si="40"/>
        <v>13.699966576630327</v>
      </c>
      <c r="I140">
        <f t="shared" si="41"/>
        <v>416.05940920492236</v>
      </c>
      <c r="J140">
        <f t="shared" si="42"/>
        <v>5.6596789577881758E-2</v>
      </c>
      <c r="K140">
        <f t="shared" si="43"/>
        <v>393.77311506988502</v>
      </c>
      <c r="L140">
        <f t="shared" si="44"/>
        <v>0.45892451655858058</v>
      </c>
      <c r="M140">
        <f t="shared" si="45"/>
        <v>202.99843060225064</v>
      </c>
      <c r="N140">
        <f t="shared" si="46"/>
        <v>35.613759754780837</v>
      </c>
      <c r="O140">
        <f t="shared" si="47"/>
        <v>5.6999999999999957</v>
      </c>
      <c r="P140">
        <f t="shared" si="48"/>
        <v>0.5437215229737532</v>
      </c>
      <c r="Q140">
        <f t="shared" si="49"/>
        <v>213.0609786026717</v>
      </c>
      <c r="R140">
        <f t="shared" si="50"/>
        <v>37.379119053100318</v>
      </c>
      <c r="S140">
        <v>0.1</v>
      </c>
      <c r="T140">
        <f t="shared" si="51"/>
        <v>20.299843060225065</v>
      </c>
      <c r="U140">
        <v>20</v>
      </c>
      <c r="V140">
        <f t="shared" si="52"/>
        <v>4261.2195720534337</v>
      </c>
    </row>
    <row r="141" spans="1:22">
      <c r="A141">
        <v>2.8570000000000002</v>
      </c>
      <c r="B141">
        <v>500</v>
      </c>
      <c r="C141" s="6">
        <f t="shared" si="37"/>
        <v>79.432914066030591</v>
      </c>
      <c r="D141" s="12">
        <f t="shared" si="36"/>
        <v>5.7999999999999963</v>
      </c>
      <c r="E141">
        <f t="shared" si="53"/>
        <v>4581.5726653347538</v>
      </c>
      <c r="F141" s="7">
        <f t="shared" si="38"/>
        <v>23.783766509502726</v>
      </c>
      <c r="G141">
        <f t="shared" si="39"/>
        <v>13.699966576630327</v>
      </c>
      <c r="H141">
        <f t="shared" si="40"/>
        <v>13.699966576630327</v>
      </c>
      <c r="I141">
        <f t="shared" si="41"/>
        <v>423.35869708571045</v>
      </c>
      <c r="J141">
        <f t="shared" si="42"/>
        <v>5.7535757753222345E-2</v>
      </c>
      <c r="K141">
        <f t="shared" si="43"/>
        <v>400.3256570587771</v>
      </c>
      <c r="L141">
        <f t="shared" si="44"/>
        <v>0.4608476279502477</v>
      </c>
      <c r="M141">
        <f t="shared" si="45"/>
        <v>207.52216949009508</v>
      </c>
      <c r="N141">
        <f t="shared" si="46"/>
        <v>35.779684394844004</v>
      </c>
      <c r="O141">
        <f t="shared" si="47"/>
        <v>5.7999999999999963</v>
      </c>
      <c r="P141">
        <f t="shared" si="48"/>
        <v>0.54625472358540461</v>
      </c>
      <c r="Q141">
        <f t="shared" si="49"/>
        <v>215.83652759561534</v>
      </c>
      <c r="R141">
        <f t="shared" si="50"/>
        <v>37.213194413037151</v>
      </c>
      <c r="S141">
        <v>0.1</v>
      </c>
      <c r="T141">
        <f t="shared" si="51"/>
        <v>20.752216949009508</v>
      </c>
      <c r="U141">
        <v>20</v>
      </c>
      <c r="V141">
        <f t="shared" si="52"/>
        <v>4316.7305519123065</v>
      </c>
    </row>
    <row r="142" spans="1:22">
      <c r="A142">
        <v>2.8570000000000002</v>
      </c>
      <c r="B142">
        <v>500</v>
      </c>
      <c r="C142" s="6">
        <f t="shared" si="37"/>
        <v>79.432914066030591</v>
      </c>
      <c r="D142" s="12">
        <f t="shared" si="36"/>
        <v>5.8999999999999959</v>
      </c>
      <c r="E142">
        <f t="shared" si="53"/>
        <v>4581.5726653347538</v>
      </c>
      <c r="F142" s="7">
        <f t="shared" si="38"/>
        <v>23.783766509502726</v>
      </c>
      <c r="G142">
        <f t="shared" si="39"/>
        <v>13.699966576630327</v>
      </c>
      <c r="H142">
        <f t="shared" si="40"/>
        <v>13.699966576630327</v>
      </c>
      <c r="I142">
        <f t="shared" si="41"/>
        <v>430.65798496649859</v>
      </c>
      <c r="J142">
        <f t="shared" si="42"/>
        <v>5.8472006876714652E-2</v>
      </c>
      <c r="K142">
        <f t="shared" si="43"/>
        <v>406.86761876420547</v>
      </c>
      <c r="L142">
        <f t="shared" si="44"/>
        <v>0.46270189234718717</v>
      </c>
      <c r="M142">
        <f t="shared" si="45"/>
        <v>212.04878333928491</v>
      </c>
      <c r="N142">
        <f t="shared" si="46"/>
        <v>35.940471752421196</v>
      </c>
      <c r="O142">
        <f t="shared" si="47"/>
        <v>5.8999999999999968</v>
      </c>
      <c r="P142">
        <f t="shared" si="48"/>
        <v>0.54870949240337707</v>
      </c>
      <c r="Q142">
        <f t="shared" si="49"/>
        <v>218.60920162721368</v>
      </c>
      <c r="R142">
        <f t="shared" si="50"/>
        <v>37.052407055459973</v>
      </c>
      <c r="S142">
        <v>0.1</v>
      </c>
      <c r="T142">
        <f t="shared" si="51"/>
        <v>21.204878333928491</v>
      </c>
      <c r="U142">
        <v>20</v>
      </c>
      <c r="V142">
        <f t="shared" si="52"/>
        <v>4372.1840325442736</v>
      </c>
    </row>
    <row r="143" spans="1:22">
      <c r="A143">
        <v>2.8570000000000002</v>
      </c>
      <c r="B143">
        <v>500</v>
      </c>
      <c r="C143" s="6">
        <f t="shared" si="37"/>
        <v>79.432914066030591</v>
      </c>
      <c r="D143" s="12">
        <f t="shared" si="36"/>
        <v>5.9999999999999956</v>
      </c>
      <c r="E143">
        <f t="shared" si="53"/>
        <v>4581.5726653347538</v>
      </c>
      <c r="F143" s="7">
        <f t="shared" si="38"/>
        <v>23.783766509502726</v>
      </c>
      <c r="G143">
        <f t="shared" si="39"/>
        <v>13.699966576630327</v>
      </c>
      <c r="H143">
        <f t="shared" si="40"/>
        <v>13.699966576630327</v>
      </c>
      <c r="I143">
        <f t="shared" si="41"/>
        <v>437.95727284728662</v>
      </c>
      <c r="J143">
        <f t="shared" si="42"/>
        <v>5.9405498146617795E-2</v>
      </c>
      <c r="K143">
        <f t="shared" si="43"/>
        <v>413.39909374972387</v>
      </c>
      <c r="L143">
        <f t="shared" si="44"/>
        <v>0.46449034262000288</v>
      </c>
      <c r="M143">
        <f t="shared" si="45"/>
        <v>216.57806579217066</v>
      </c>
      <c r="N143">
        <f t="shared" si="46"/>
        <v>36.096344298695136</v>
      </c>
      <c r="O143">
        <f t="shared" si="47"/>
        <v>5.9999999999999956</v>
      </c>
      <c r="P143">
        <f t="shared" si="48"/>
        <v>0.55108922593427689</v>
      </c>
      <c r="Q143">
        <f t="shared" si="49"/>
        <v>221.37920705511596</v>
      </c>
      <c r="R143">
        <f t="shared" si="50"/>
        <v>36.896534509186019</v>
      </c>
      <c r="S143">
        <v>0.1</v>
      </c>
      <c r="T143">
        <f t="shared" si="51"/>
        <v>21.657806579217066</v>
      </c>
      <c r="U143">
        <v>20</v>
      </c>
      <c r="V143">
        <f t="shared" si="52"/>
        <v>4427.5841411023193</v>
      </c>
    </row>
    <row r="144" spans="1:22">
      <c r="A144">
        <v>2.8570000000000002</v>
      </c>
      <c r="B144">
        <v>500</v>
      </c>
      <c r="C144" s="6">
        <f t="shared" si="37"/>
        <v>79.432914066030591</v>
      </c>
      <c r="D144" s="12">
        <f t="shared" si="36"/>
        <v>6.0999999999999952</v>
      </c>
      <c r="E144">
        <f t="shared" si="53"/>
        <v>4581.5726653347538</v>
      </c>
      <c r="F144" s="7">
        <f t="shared" si="38"/>
        <v>23.783766509502726</v>
      </c>
      <c r="G144">
        <f t="shared" si="39"/>
        <v>13.699966576630327</v>
      </c>
      <c r="H144">
        <f t="shared" si="40"/>
        <v>13.699966576630327</v>
      </c>
      <c r="I144">
        <f t="shared" si="41"/>
        <v>445.25656072807476</v>
      </c>
      <c r="J144">
        <f t="shared" si="42"/>
        <v>6.0336193150858017E-2</v>
      </c>
      <c r="K144">
        <f t="shared" si="43"/>
        <v>419.92017588776815</v>
      </c>
      <c r="L144">
        <f t="shared" si="44"/>
        <v>0.46621583433919045</v>
      </c>
      <c r="M144">
        <f t="shared" si="45"/>
        <v>221.10981999768205</v>
      </c>
      <c r="N144">
        <f t="shared" si="46"/>
        <v>36.247511475029874</v>
      </c>
      <c r="O144">
        <f t="shared" si="47"/>
        <v>6.0999999999999961</v>
      </c>
      <c r="P144">
        <f t="shared" si="48"/>
        <v>0.55339712175618128</v>
      </c>
      <c r="Q144">
        <f t="shared" si="49"/>
        <v>224.14674073039274</v>
      </c>
      <c r="R144">
        <f t="shared" si="50"/>
        <v>36.745367332851295</v>
      </c>
      <c r="S144">
        <v>0.1</v>
      </c>
      <c r="T144">
        <f t="shared" si="51"/>
        <v>22.110981999768207</v>
      </c>
      <c r="U144">
        <v>20</v>
      </c>
      <c r="V144">
        <f t="shared" si="52"/>
        <v>4482.9348146078546</v>
      </c>
    </row>
    <row r="145" spans="1:22">
      <c r="A145">
        <v>2.8570000000000002</v>
      </c>
      <c r="B145">
        <v>500</v>
      </c>
      <c r="C145" s="6">
        <f t="shared" si="37"/>
        <v>79.432914066030591</v>
      </c>
      <c r="D145" s="12">
        <f t="shared" si="36"/>
        <v>6.1999999999999948</v>
      </c>
      <c r="E145">
        <f t="shared" si="53"/>
        <v>4581.5726653347538</v>
      </c>
      <c r="F145" s="7">
        <f t="shared" si="38"/>
        <v>23.783766509502726</v>
      </c>
      <c r="G145">
        <f t="shared" si="39"/>
        <v>13.699966576630327</v>
      </c>
      <c r="H145">
        <f t="shared" si="40"/>
        <v>13.699966576630327</v>
      </c>
      <c r="I145">
        <f t="shared" si="41"/>
        <v>452.55584860886279</v>
      </c>
      <c r="J145">
        <f t="shared" si="42"/>
        <v>6.1264053871624327E-2</v>
      </c>
      <c r="K145">
        <f t="shared" si="43"/>
        <v>426.43095934313646</v>
      </c>
      <c r="L145">
        <f t="shared" si="44"/>
        <v>0.46788105855263884</v>
      </c>
      <c r="M145">
        <f t="shared" si="45"/>
        <v>225.64385792281033</v>
      </c>
      <c r="N145">
        <f t="shared" si="46"/>
        <v>36.394170632711372</v>
      </c>
      <c r="O145">
        <f t="shared" si="47"/>
        <v>6.1999999999999948</v>
      </c>
      <c r="P145">
        <f t="shared" si="48"/>
        <v>0.55563619286582244</v>
      </c>
      <c r="Q145">
        <f t="shared" si="49"/>
        <v>226.91199068605246</v>
      </c>
      <c r="R145">
        <f t="shared" si="50"/>
        <v>36.598708175169783</v>
      </c>
      <c r="S145">
        <v>0.1</v>
      </c>
      <c r="T145">
        <f t="shared" si="51"/>
        <v>22.564385792281033</v>
      </c>
      <c r="U145">
        <v>20</v>
      </c>
      <c r="V145">
        <f t="shared" si="52"/>
        <v>4538.2398137210494</v>
      </c>
    </row>
    <row r="146" spans="1:22">
      <c r="A146">
        <v>2.8570000000000002</v>
      </c>
      <c r="B146">
        <v>500</v>
      </c>
      <c r="C146" s="6">
        <f t="shared" si="37"/>
        <v>79.432914066030591</v>
      </c>
      <c r="D146" s="12">
        <f t="shared" si="36"/>
        <v>6.2999999999999945</v>
      </c>
      <c r="E146">
        <f t="shared" si="53"/>
        <v>4581.5726653347538</v>
      </c>
      <c r="F146" s="7">
        <f t="shared" si="38"/>
        <v>23.783766509502726</v>
      </c>
      <c r="G146">
        <f t="shared" si="39"/>
        <v>13.699966576630327</v>
      </c>
      <c r="H146">
        <f t="shared" si="40"/>
        <v>13.699966576630327</v>
      </c>
      <c r="I146">
        <f t="shared" si="41"/>
        <v>459.85513648965087</v>
      </c>
      <c r="J146">
        <f t="shared" si="42"/>
        <v>6.2189042689871327E-2</v>
      </c>
      <c r="K146">
        <f t="shared" si="43"/>
        <v>432.93153855656499</v>
      </c>
      <c r="L146">
        <f t="shared" si="44"/>
        <v>0.46948855348132879</v>
      </c>
      <c r="M146">
        <f t="shared" si="45"/>
        <v>230.17999972645367</v>
      </c>
      <c r="N146">
        <f t="shared" si="46"/>
        <v>36.536507893087915</v>
      </c>
      <c r="O146">
        <f t="shared" si="47"/>
        <v>6.2999999999999945</v>
      </c>
      <c r="P146">
        <f t="shared" si="48"/>
        <v>0.55780928081050252</v>
      </c>
      <c r="Q146">
        <f t="shared" si="49"/>
        <v>229.6751367631972</v>
      </c>
      <c r="R146">
        <f t="shared" si="50"/>
        <v>36.45637091479324</v>
      </c>
      <c r="S146">
        <v>0.1</v>
      </c>
      <c r="T146">
        <f t="shared" si="51"/>
        <v>23.01799997264537</v>
      </c>
      <c r="U146">
        <v>20</v>
      </c>
      <c r="V146">
        <f t="shared" si="52"/>
        <v>4593.5027352639445</v>
      </c>
    </row>
    <row r="147" spans="1:22">
      <c r="A147">
        <v>2.8570000000000002</v>
      </c>
      <c r="B147">
        <v>500</v>
      </c>
      <c r="C147" s="6">
        <f t="shared" si="37"/>
        <v>79.432914066030591</v>
      </c>
      <c r="D147" s="12">
        <f t="shared" si="36"/>
        <v>6.3999999999999941</v>
      </c>
      <c r="E147">
        <f t="shared" si="53"/>
        <v>4581.5726653347538</v>
      </c>
      <c r="F147" s="7">
        <f t="shared" si="38"/>
        <v>23.783766509502726</v>
      </c>
      <c r="G147">
        <f t="shared" si="39"/>
        <v>13.699966576630327</v>
      </c>
      <c r="H147">
        <f t="shared" si="40"/>
        <v>13.699966576630327</v>
      </c>
      <c r="I147">
        <f t="shared" si="41"/>
        <v>467.15442437043902</v>
      </c>
      <c r="J147">
        <f t="shared" si="42"/>
        <v>6.3111122389729157E-2</v>
      </c>
      <c r="K147">
        <f t="shared" si="43"/>
        <v>439.42200822839612</v>
      </c>
      <c r="L147">
        <f t="shared" si="44"/>
        <v>0.47104071523739988</v>
      </c>
      <c r="M147">
        <f t="shared" si="45"/>
        <v>234.71807318900125</v>
      </c>
      <c r="N147">
        <f t="shared" si="46"/>
        <v>36.674698935781478</v>
      </c>
      <c r="O147">
        <f t="shared" si="47"/>
        <v>6.3999999999999959</v>
      </c>
      <c r="P147">
        <f t="shared" si="48"/>
        <v>0.55991906772185462</v>
      </c>
      <c r="Q147">
        <f t="shared" si="49"/>
        <v>232.4363511814378</v>
      </c>
      <c r="R147">
        <f t="shared" si="50"/>
        <v>36.318179872099691</v>
      </c>
      <c r="S147">
        <v>0.1</v>
      </c>
      <c r="T147">
        <f t="shared" si="51"/>
        <v>23.471807318900126</v>
      </c>
      <c r="U147">
        <v>20</v>
      </c>
      <c r="V147">
        <f t="shared" si="52"/>
        <v>4648.7270236287559</v>
      </c>
    </row>
    <row r="148" spans="1:22">
      <c r="A148">
        <v>2.8570000000000002</v>
      </c>
      <c r="B148">
        <v>500</v>
      </c>
      <c r="C148" s="6">
        <f t="shared" si="37"/>
        <v>79.432914066030591</v>
      </c>
      <c r="D148" s="12">
        <f t="shared" si="36"/>
        <v>6.4999999999999938</v>
      </c>
      <c r="E148">
        <f t="shared" si="53"/>
        <v>4581.5726653347538</v>
      </c>
      <c r="F148" s="7">
        <f t="shared" si="38"/>
        <v>23.783766509502726</v>
      </c>
      <c r="G148">
        <f t="shared" si="39"/>
        <v>13.699966576630327</v>
      </c>
      <c r="H148">
        <f t="shared" si="40"/>
        <v>13.699966576630327</v>
      </c>
      <c r="I148">
        <f t="shared" si="41"/>
        <v>474.45371225122705</v>
      </c>
      <c r="J148">
        <f t="shared" si="42"/>
        <v>6.4030256162818849E-2</v>
      </c>
      <c r="K148">
        <f t="shared" si="43"/>
        <v>445.90246330234595</v>
      </c>
      <c r="L148">
        <f t="shared" si="44"/>
        <v>0.47253980765763293</v>
      </c>
      <c r="M148">
        <f t="shared" si="45"/>
        <v>239.25791319183639</v>
      </c>
      <c r="N148">
        <f t="shared" si="46"/>
        <v>36.808909721821017</v>
      </c>
      <c r="O148">
        <f t="shared" si="47"/>
        <v>6.4999999999999947</v>
      </c>
      <c r="P148">
        <f t="shared" si="48"/>
        <v>0.56196808735604609</v>
      </c>
      <c r="Q148">
        <f t="shared" si="49"/>
        <v>235.19579905939068</v>
      </c>
      <c r="R148">
        <f t="shared" si="50"/>
        <v>36.183969086060138</v>
      </c>
      <c r="S148">
        <v>0.1</v>
      </c>
      <c r="T148">
        <f t="shared" si="51"/>
        <v>23.925791319183642</v>
      </c>
      <c r="U148">
        <v>20</v>
      </c>
      <c r="V148">
        <f t="shared" si="52"/>
        <v>4703.9159811878135</v>
      </c>
    </row>
    <row r="149" spans="1:22">
      <c r="A149">
        <v>2.8570000000000002</v>
      </c>
      <c r="B149">
        <v>500</v>
      </c>
      <c r="C149" s="6">
        <f t="shared" si="37"/>
        <v>79.432914066030591</v>
      </c>
      <c r="D149" s="12">
        <f t="shared" si="36"/>
        <v>6.5999999999999934</v>
      </c>
      <c r="E149">
        <f t="shared" si="53"/>
        <v>4581.5726653347538</v>
      </c>
      <c r="F149" s="7">
        <f t="shared" si="38"/>
        <v>23.783766509502726</v>
      </c>
      <c r="G149">
        <f t="shared" si="39"/>
        <v>13.699966576630327</v>
      </c>
      <c r="H149">
        <f t="shared" si="40"/>
        <v>13.699966576630327</v>
      </c>
      <c r="I149">
        <f t="shared" si="41"/>
        <v>481.75300013201519</v>
      </c>
      <c r="J149">
        <f t="shared" si="42"/>
        <v>6.4946407612472987E-2</v>
      </c>
      <c r="K149">
        <f t="shared" si="43"/>
        <v>452.3729989493724</v>
      </c>
      <c r="L149">
        <f t="shared" si="44"/>
        <v>0.47398797133553783</v>
      </c>
      <c r="M149">
        <f t="shared" si="45"/>
        <v>243.79936124162916</v>
      </c>
      <c r="N149">
        <f t="shared" si="46"/>
        <v>36.939297157822637</v>
      </c>
      <c r="O149">
        <f t="shared" si="47"/>
        <v>6.5999999999999934</v>
      </c>
      <c r="P149">
        <f t="shared" si="48"/>
        <v>0.56395873523393336</v>
      </c>
      <c r="Q149">
        <f t="shared" si="49"/>
        <v>237.95363889038597</v>
      </c>
      <c r="R149">
        <f t="shared" si="50"/>
        <v>36.053581650058518</v>
      </c>
      <c r="S149">
        <v>0.1</v>
      </c>
      <c r="T149">
        <f t="shared" si="51"/>
        <v>24.379936124162917</v>
      </c>
      <c r="U149">
        <v>20</v>
      </c>
      <c r="V149">
        <f t="shared" si="52"/>
        <v>4759.0727778077198</v>
      </c>
    </row>
    <row r="150" spans="1:22">
      <c r="A150">
        <v>2.8570000000000002</v>
      </c>
      <c r="B150">
        <v>500</v>
      </c>
      <c r="C150" s="6">
        <f t="shared" si="37"/>
        <v>79.432914066030591</v>
      </c>
      <c r="D150" s="12">
        <f t="shared" si="36"/>
        <v>6.6999999999999931</v>
      </c>
      <c r="E150">
        <f t="shared" si="53"/>
        <v>4581.5726653347538</v>
      </c>
      <c r="F150" s="7">
        <f t="shared" si="38"/>
        <v>23.783766509502726</v>
      </c>
      <c r="G150">
        <f t="shared" si="39"/>
        <v>13.699966576630327</v>
      </c>
      <c r="H150">
        <f t="shared" si="40"/>
        <v>13.699966576630327</v>
      </c>
      <c r="I150">
        <f t="shared" si="41"/>
        <v>489.05228801280322</v>
      </c>
      <c r="J150">
        <f t="shared" si="42"/>
        <v>6.5859540757860727E-2</v>
      </c>
      <c r="K150">
        <f t="shared" si="43"/>
        <v>458.83371055164656</v>
      </c>
      <c r="L150">
        <f t="shared" si="44"/>
        <v>0.4753872319265382</v>
      </c>
      <c r="M150">
        <f t="shared" si="45"/>
        <v>248.34226503488637</v>
      </c>
      <c r="N150">
        <f t="shared" si="46"/>
        <v>37.066009706699496</v>
      </c>
      <c r="O150">
        <f t="shared" si="47"/>
        <v>6.6999999999999931</v>
      </c>
      <c r="P150">
        <f t="shared" si="48"/>
        <v>0.56589327796487776</v>
      </c>
      <c r="Q150">
        <f t="shared" si="49"/>
        <v>240.71002297791685</v>
      </c>
      <c r="R150">
        <f t="shared" si="50"/>
        <v>35.926869101181659</v>
      </c>
      <c r="S150">
        <v>0.1</v>
      </c>
      <c r="T150">
        <f t="shared" si="51"/>
        <v>24.834226503488637</v>
      </c>
      <c r="U150">
        <v>20</v>
      </c>
      <c r="V150">
        <f t="shared" si="52"/>
        <v>4814.2004595583367</v>
      </c>
    </row>
    <row r="151" spans="1:22">
      <c r="A151">
        <v>2.8570000000000002</v>
      </c>
      <c r="B151">
        <v>500</v>
      </c>
      <c r="C151" s="6">
        <f t="shared" si="37"/>
        <v>79.432914066030591</v>
      </c>
      <c r="D151" s="12">
        <f t="shared" si="36"/>
        <v>6.7999999999999927</v>
      </c>
      <c r="E151">
        <f t="shared" si="53"/>
        <v>4581.5726653347538</v>
      </c>
      <c r="F151" s="7">
        <f t="shared" si="38"/>
        <v>23.783766509502726</v>
      </c>
      <c r="G151">
        <f t="shared" si="39"/>
        <v>13.699966576630327</v>
      </c>
      <c r="H151">
        <f t="shared" si="40"/>
        <v>13.699966576630327</v>
      </c>
      <c r="I151">
        <f t="shared" si="41"/>
        <v>496.35157589359136</v>
      </c>
      <c r="J151">
        <f t="shared" si="42"/>
        <v>6.676962003801612E-2</v>
      </c>
      <c r="K151">
        <f t="shared" si="43"/>
        <v>465.28469368663036</v>
      </c>
      <c r="L151">
        <f t="shared" si="44"/>
        <v>0.47673950779302499</v>
      </c>
      <c r="M151">
        <f t="shared" si="45"/>
        <v>252.88647805875357</v>
      </c>
      <c r="N151">
        <f t="shared" si="46"/>
        <v>37.189187949816741</v>
      </c>
      <c r="O151">
        <f t="shared" si="47"/>
        <v>6.7999999999999927</v>
      </c>
      <c r="P151">
        <f t="shared" si="48"/>
        <v>0.56777386182926326</v>
      </c>
      <c r="Q151">
        <f t="shared" si="49"/>
        <v>243.46509783483776</v>
      </c>
      <c r="R151">
        <f t="shared" si="50"/>
        <v>35.803690858064414</v>
      </c>
      <c r="S151">
        <v>0.1</v>
      </c>
      <c r="T151">
        <f t="shared" si="51"/>
        <v>25.288647805875357</v>
      </c>
      <c r="U151">
        <v>20</v>
      </c>
      <c r="V151">
        <f t="shared" si="52"/>
        <v>4869.301956696755</v>
      </c>
    </row>
    <row r="152" spans="1:22">
      <c r="A152">
        <v>2.8570000000000002</v>
      </c>
      <c r="B152">
        <v>500</v>
      </c>
      <c r="C152" s="6">
        <f t="shared" si="37"/>
        <v>79.432914066030591</v>
      </c>
      <c r="D152" s="12">
        <f t="shared" si="36"/>
        <v>6.8999999999999924</v>
      </c>
      <c r="E152">
        <f t="shared" si="53"/>
        <v>4581.5726653347538</v>
      </c>
      <c r="F152" s="7">
        <f t="shared" si="38"/>
        <v>23.783766509502726</v>
      </c>
      <c r="G152">
        <f t="shared" si="39"/>
        <v>13.699966576630327</v>
      </c>
      <c r="H152">
        <f t="shared" si="40"/>
        <v>13.699966576630327</v>
      </c>
      <c r="I152">
        <f t="shared" si="41"/>
        <v>503.65086377437945</v>
      </c>
      <c r="J152">
        <f t="shared" si="42"/>
        <v>6.7676610315769686E-2</v>
      </c>
      <c r="K152">
        <f t="shared" si="43"/>
        <v>471.72604411126196</v>
      </c>
      <c r="L152">
        <f t="shared" si="44"/>
        <v>0.47804661704921625</v>
      </c>
      <c r="M152">
        <f t="shared" si="45"/>
        <v>257.43185922451556</v>
      </c>
      <c r="N152">
        <f t="shared" si="46"/>
        <v>37.308965105002301</v>
      </c>
      <c r="O152">
        <f t="shared" si="47"/>
        <v>6.8999999999999924</v>
      </c>
      <c r="P152">
        <f t="shared" si="48"/>
        <v>0.56960252068705808</v>
      </c>
      <c r="Q152">
        <f t="shared" si="49"/>
        <v>246.21900454986383</v>
      </c>
      <c r="R152">
        <f t="shared" si="50"/>
        <v>35.683913702878854</v>
      </c>
      <c r="S152">
        <v>0.1</v>
      </c>
      <c r="T152">
        <f t="shared" si="51"/>
        <v>25.743185922451559</v>
      </c>
      <c r="U152">
        <v>20</v>
      </c>
      <c r="V152">
        <f t="shared" si="52"/>
        <v>4924.3800909972761</v>
      </c>
    </row>
    <row r="153" spans="1:22">
      <c r="A153">
        <v>2.8570000000000002</v>
      </c>
      <c r="B153">
        <v>500</v>
      </c>
      <c r="C153" s="6">
        <f t="shared" si="37"/>
        <v>79.432914066030591</v>
      </c>
      <c r="D153" s="12">
        <f t="shared" si="36"/>
        <v>6.999999999999992</v>
      </c>
      <c r="E153">
        <f t="shared" si="53"/>
        <v>4581.5726653347538</v>
      </c>
      <c r="F153" s="7">
        <f t="shared" si="38"/>
        <v>23.783766509502726</v>
      </c>
      <c r="G153">
        <f t="shared" si="39"/>
        <v>13.699966576630327</v>
      </c>
      <c r="H153">
        <f t="shared" si="40"/>
        <v>13.699966576630327</v>
      </c>
      <c r="I153">
        <f t="shared" si="41"/>
        <v>510.95015165516753</v>
      </c>
      <c r="J153">
        <f t="shared" si="42"/>
        <v>6.8580476881581906E-2</v>
      </c>
      <c r="K153">
        <f t="shared" si="43"/>
        <v>478.15785774625385</v>
      </c>
      <c r="L153">
        <f t="shared" si="44"/>
        <v>0.47931028405968323</v>
      </c>
      <c r="M153">
        <f t="shared" si="45"/>
        <v>261.97827253064014</v>
      </c>
      <c r="N153">
        <f t="shared" si="46"/>
        <v>37.42546750437721</v>
      </c>
      <c r="O153">
        <f t="shared" si="47"/>
        <v>6.9999999999999911</v>
      </c>
      <c r="P153">
        <f t="shared" si="48"/>
        <v>0.57138118327293452</v>
      </c>
      <c r="Q153">
        <f t="shared" si="49"/>
        <v>248.97187912452733</v>
      </c>
      <c r="R153">
        <f t="shared" si="50"/>
        <v>35.567411303503945</v>
      </c>
      <c r="S153">
        <v>0.1</v>
      </c>
      <c r="T153">
        <f t="shared" si="51"/>
        <v>26.197827253064016</v>
      </c>
      <c r="U153">
        <v>20</v>
      </c>
      <c r="V153">
        <f t="shared" si="52"/>
        <v>4979.4375824905464</v>
      </c>
    </row>
    <row r="154" spans="1:22">
      <c r="A154">
        <v>2.8570000000000002</v>
      </c>
      <c r="B154">
        <v>500</v>
      </c>
      <c r="C154" s="6">
        <f t="shared" si="37"/>
        <v>79.432914066030591</v>
      </c>
      <c r="D154" s="12">
        <f t="shared" si="36"/>
        <v>7.0999999999999917</v>
      </c>
      <c r="E154">
        <f t="shared" si="53"/>
        <v>4581.5726653347538</v>
      </c>
      <c r="F154" s="7">
        <f t="shared" si="38"/>
        <v>23.783766509502726</v>
      </c>
      <c r="G154">
        <f t="shared" si="39"/>
        <v>13.699966576630327</v>
      </c>
      <c r="H154">
        <f t="shared" si="40"/>
        <v>13.699966576630327</v>
      </c>
      <c r="I154">
        <f t="shared" si="41"/>
        <v>518.24943953595562</v>
      </c>
      <c r="J154">
        <f t="shared" si="42"/>
        <v>6.9481185457278563E-2</v>
      </c>
      <c r="K154">
        <f t="shared" si="43"/>
        <v>484.58023066050242</v>
      </c>
      <c r="L154">
        <f t="shared" si="44"/>
        <v>0.48053214544000622</v>
      </c>
      <c r="M154">
        <f t="shared" si="45"/>
        <v>266.5255867525575</v>
      </c>
      <c r="N154">
        <f t="shared" si="46"/>
        <v>37.538815035571524</v>
      </c>
      <c r="O154">
        <f t="shared" si="47"/>
        <v>7.0999999999999917</v>
      </c>
      <c r="P154">
        <f t="shared" si="48"/>
        <v>0.57311167993238965</v>
      </c>
      <c r="Q154">
        <f t="shared" si="49"/>
        <v>251.72385278339809</v>
      </c>
      <c r="R154">
        <f t="shared" si="50"/>
        <v>35.454063772309631</v>
      </c>
      <c r="S154">
        <v>0.1</v>
      </c>
      <c r="T154">
        <f t="shared" si="51"/>
        <v>26.652558675255751</v>
      </c>
      <c r="U154">
        <v>20</v>
      </c>
      <c r="V154">
        <f t="shared" si="52"/>
        <v>5034.4770556679614</v>
      </c>
    </row>
    <row r="155" spans="1:22">
      <c r="A155">
        <v>2.8570000000000002</v>
      </c>
      <c r="B155">
        <v>500</v>
      </c>
      <c r="C155" s="6">
        <f t="shared" si="37"/>
        <v>79.432914066030591</v>
      </c>
      <c r="D155" s="12">
        <f t="shared" si="36"/>
        <v>7.1999999999999913</v>
      </c>
      <c r="E155">
        <f t="shared" si="53"/>
        <v>4581.5726653347538</v>
      </c>
      <c r="F155" s="7">
        <f t="shared" si="38"/>
        <v>23.783766509502726</v>
      </c>
      <c r="G155">
        <f t="shared" si="39"/>
        <v>13.699966576630327</v>
      </c>
      <c r="H155">
        <f t="shared" si="40"/>
        <v>13.699966576630327</v>
      </c>
      <c r="I155">
        <f t="shared" si="41"/>
        <v>525.54872741674365</v>
      </c>
      <c r="J155">
        <f t="shared" si="42"/>
        <v>7.0378702199687018E-2</v>
      </c>
      <c r="K155">
        <f t="shared" si="43"/>
        <v>490.99325905561471</v>
      </c>
      <c r="L155">
        <f t="shared" si="44"/>
        <v>0.4817137556032185</v>
      </c>
      <c r="M155">
        <f t="shared" si="45"/>
        <v>271.07367515667312</v>
      </c>
      <c r="N155">
        <f t="shared" si="46"/>
        <v>37.649121549537981</v>
      </c>
      <c r="O155">
        <f t="shared" si="47"/>
        <v>7.1999999999999904</v>
      </c>
      <c r="P155">
        <f t="shared" si="48"/>
        <v>0.57479574884790807</v>
      </c>
      <c r="Q155">
        <f t="shared" si="49"/>
        <v>254.47505226007056</v>
      </c>
      <c r="R155">
        <f t="shared" si="50"/>
        <v>35.343757258343174</v>
      </c>
      <c r="S155">
        <v>0.1</v>
      </c>
      <c r="T155">
        <f t="shared" si="51"/>
        <v>27.107367515667313</v>
      </c>
      <c r="U155">
        <v>20</v>
      </c>
      <c r="V155">
        <f t="shared" si="52"/>
        <v>5089.5010452014112</v>
      </c>
    </row>
    <row r="156" spans="1:22">
      <c r="A156">
        <v>2.8570000000000002</v>
      </c>
      <c r="B156">
        <v>500</v>
      </c>
      <c r="C156" s="6">
        <f t="shared" si="37"/>
        <v>79.432914066030591</v>
      </c>
      <c r="D156" s="12">
        <f t="shared" si="36"/>
        <v>7.2999999999999909</v>
      </c>
      <c r="E156">
        <f t="shared" si="53"/>
        <v>4581.5726653347538</v>
      </c>
      <c r="F156" s="7">
        <f t="shared" si="38"/>
        <v>23.783766509502726</v>
      </c>
      <c r="G156">
        <f t="shared" si="39"/>
        <v>13.699966576630327</v>
      </c>
      <c r="H156">
        <f t="shared" si="40"/>
        <v>13.699966576630327</v>
      </c>
      <c r="I156">
        <f t="shared" si="41"/>
        <v>532.84801529753179</v>
      </c>
      <c r="J156">
        <f t="shared" si="42"/>
        <v>7.127299370417281E-2</v>
      </c>
      <c r="K156">
        <f t="shared" si="43"/>
        <v>497.39703925055295</v>
      </c>
      <c r="L156">
        <f t="shared" si="44"/>
        <v>0.4828565918914135</v>
      </c>
      <c r="M156">
        <f t="shared" si="45"/>
        <v>275.62241523638039</v>
      </c>
      <c r="N156">
        <f t="shared" si="46"/>
        <v>37.756495237860378</v>
      </c>
      <c r="O156">
        <f t="shared" si="47"/>
        <v>7.2999999999999892</v>
      </c>
      <c r="P156">
        <f t="shared" si="48"/>
        <v>0.57643504179939509</v>
      </c>
      <c r="Q156">
        <f t="shared" si="49"/>
        <v>257.22560006115134</v>
      </c>
      <c r="R156">
        <f t="shared" si="50"/>
        <v>35.236383570020777</v>
      </c>
      <c r="S156">
        <v>0.1</v>
      </c>
      <c r="T156">
        <f t="shared" si="51"/>
        <v>27.56224152363804</v>
      </c>
      <c r="U156">
        <v>20</v>
      </c>
      <c r="V156">
        <f t="shared" si="52"/>
        <v>5144.5120012230273</v>
      </c>
    </row>
    <row r="157" spans="1:22">
      <c r="A157">
        <v>2.8570000000000002</v>
      </c>
      <c r="B157">
        <v>500</v>
      </c>
      <c r="C157" s="6">
        <f t="shared" si="37"/>
        <v>79.432914066030591</v>
      </c>
      <c r="D157" s="12">
        <f t="shared" si="36"/>
        <v>7.3999999999999906</v>
      </c>
      <c r="E157">
        <f t="shared" si="53"/>
        <v>4581.5726653347538</v>
      </c>
      <c r="F157" s="7">
        <f t="shared" si="38"/>
        <v>23.783766509502726</v>
      </c>
      <c r="G157">
        <f t="shared" si="39"/>
        <v>13.699966576630327</v>
      </c>
      <c r="H157">
        <f t="shared" si="40"/>
        <v>13.699966576630327</v>
      </c>
      <c r="I157">
        <f t="shared" si="41"/>
        <v>540.14730317831993</v>
      </c>
      <c r="J157">
        <f t="shared" si="42"/>
        <v>7.216402700807642E-2</v>
      </c>
      <c r="K157">
        <f t="shared" si="43"/>
        <v>503.79166766639815</v>
      </c>
      <c r="L157">
        <f t="shared" si="44"/>
        <v>0.48396205932806557</v>
      </c>
      <c r="M157">
        <f t="shared" si="45"/>
        <v>280.17168846807232</v>
      </c>
      <c r="N157">
        <f t="shared" si="46"/>
        <v>37.861038982171983</v>
      </c>
      <c r="O157">
        <f t="shared" si="47"/>
        <v>7.3999999999999932</v>
      </c>
      <c r="P157">
        <f t="shared" si="48"/>
        <v>0.57803112949880886</v>
      </c>
      <c r="Q157">
        <f t="shared" si="49"/>
        <v>259.97561471024767</v>
      </c>
      <c r="R157">
        <f t="shared" si="50"/>
        <v>35.131839825709186</v>
      </c>
      <c r="S157">
        <v>0.1</v>
      </c>
      <c r="T157">
        <f t="shared" si="51"/>
        <v>28.017168846807234</v>
      </c>
      <c r="U157">
        <v>20</v>
      </c>
      <c r="V157">
        <f t="shared" si="52"/>
        <v>5199.5122942049529</v>
      </c>
    </row>
    <row r="158" spans="1:22">
      <c r="A158">
        <v>2.8570000000000002</v>
      </c>
      <c r="B158">
        <v>500</v>
      </c>
      <c r="C158" s="6">
        <f t="shared" si="37"/>
        <v>79.432914066030591</v>
      </c>
      <c r="D158" s="12">
        <f t="shared" si="36"/>
        <v>7.4999999999999902</v>
      </c>
      <c r="E158">
        <f t="shared" si="53"/>
        <v>4581.5726653347538</v>
      </c>
      <c r="F158" s="7">
        <f t="shared" si="38"/>
        <v>23.783766509502726</v>
      </c>
      <c r="G158">
        <f t="shared" si="39"/>
        <v>13.699966576630327</v>
      </c>
      <c r="H158">
        <f t="shared" si="40"/>
        <v>13.699966576630327</v>
      </c>
      <c r="I158">
        <f t="shared" si="41"/>
        <v>547.44659105910796</v>
      </c>
      <c r="J158">
        <f t="shared" si="42"/>
        <v>7.3051769594049284E-2</v>
      </c>
      <c r="K158">
        <f t="shared" si="43"/>
        <v>510.1772408112376</v>
      </c>
      <c r="L158">
        <f t="shared" si="44"/>
        <v>0.48503149502321519</v>
      </c>
      <c r="M158">
        <f t="shared" si="45"/>
        <v>284.72138008536382</v>
      </c>
      <c r="N158">
        <f t="shared" si="46"/>
        <v>37.962850678048561</v>
      </c>
      <c r="O158">
        <f t="shared" si="47"/>
        <v>7.4999999999999902</v>
      </c>
      <c r="P158">
        <f t="shared" si="48"/>
        <v>0.57958550653509255</v>
      </c>
      <c r="Q158">
        <f t="shared" si="49"/>
        <v>262.72521097374414</v>
      </c>
      <c r="R158">
        <f t="shared" si="50"/>
        <v>35.030028129832594</v>
      </c>
      <c r="S158">
        <v>0.1</v>
      </c>
      <c r="T158">
        <f t="shared" si="51"/>
        <v>28.472138008536383</v>
      </c>
      <c r="U158">
        <v>20</v>
      </c>
      <c r="V158">
        <f t="shared" si="52"/>
        <v>5254.504219474883</v>
      </c>
    </row>
    <row r="159" spans="1:22">
      <c r="A159">
        <v>2.8570000000000002</v>
      </c>
      <c r="B159">
        <v>500</v>
      </c>
      <c r="C159" s="6">
        <f t="shared" si="37"/>
        <v>79.432914066030591</v>
      </c>
      <c r="D159" s="12">
        <f t="shared" ref="D159:D183" si="54">D158+0.1</f>
        <v>7.5999999999999899</v>
      </c>
      <c r="E159">
        <f t="shared" si="53"/>
        <v>4581.5726653347538</v>
      </c>
      <c r="F159" s="7">
        <f t="shared" si="38"/>
        <v>23.783766509502726</v>
      </c>
      <c r="G159">
        <f t="shared" si="39"/>
        <v>13.699966576630327</v>
      </c>
      <c r="H159">
        <f t="shared" si="40"/>
        <v>13.699966576630327</v>
      </c>
      <c r="I159">
        <f t="shared" si="41"/>
        <v>554.7458789398961</v>
      </c>
      <c r="J159">
        <f t="shared" si="42"/>
        <v>7.3936189393288693E-2</v>
      </c>
      <c r="K159">
        <f t="shared" si="43"/>
        <v>516.55385526517659</v>
      </c>
      <c r="L159">
        <f t="shared" si="44"/>
        <v>0.48606617226059612</v>
      </c>
      <c r="M159">
        <f t="shared" si="45"/>
        <v>289.2713788699179</v>
      </c>
      <c r="N159">
        <f t="shared" si="46"/>
        <v>38.062023535515564</v>
      </c>
      <c r="O159">
        <f t="shared" si="47"/>
        <v>7.5999999999999908</v>
      </c>
      <c r="P159">
        <f t="shared" si="48"/>
        <v>0.58109959596206973</v>
      </c>
      <c r="Q159">
        <f t="shared" si="49"/>
        <v>265.47450006997826</v>
      </c>
      <c r="R159">
        <f t="shared" si="50"/>
        <v>34.930855272365605</v>
      </c>
      <c r="S159">
        <v>0.1</v>
      </c>
      <c r="T159">
        <f t="shared" si="51"/>
        <v>28.92713788699179</v>
      </c>
      <c r="U159">
        <v>20</v>
      </c>
      <c r="V159">
        <f t="shared" si="52"/>
        <v>5309.4900013995648</v>
      </c>
    </row>
    <row r="160" spans="1:22">
      <c r="A160">
        <v>2.8570000000000002</v>
      </c>
      <c r="B160">
        <v>500</v>
      </c>
      <c r="C160" s="6">
        <f t="shared" si="37"/>
        <v>79.432914066030591</v>
      </c>
      <c r="D160" s="12">
        <f t="shared" si="54"/>
        <v>7.6999999999999895</v>
      </c>
      <c r="E160">
        <f t="shared" si="53"/>
        <v>4581.5726653347538</v>
      </c>
      <c r="F160" s="7">
        <f t="shared" si="38"/>
        <v>23.783766509502726</v>
      </c>
      <c r="G160">
        <f t="shared" si="39"/>
        <v>13.699966576630327</v>
      </c>
      <c r="H160">
        <f t="shared" si="40"/>
        <v>13.699966576630327</v>
      </c>
      <c r="I160">
        <f t="shared" si="41"/>
        <v>562.04516682068413</v>
      </c>
      <c r="J160">
        <f t="shared" si="42"/>
        <v>7.4817254788671517E-2</v>
      </c>
      <c r="K160">
        <f t="shared" si="43"/>
        <v>522.92160766547465</v>
      </c>
      <c r="L160">
        <f t="shared" si="44"/>
        <v>0.48706730429306533</v>
      </c>
      <c r="M160">
        <f t="shared" si="45"/>
        <v>293.82157695742814</v>
      </c>
      <c r="N160">
        <f t="shared" si="46"/>
        <v>38.158646358107603</v>
      </c>
      <c r="O160">
        <f t="shared" si="47"/>
        <v>7.6999999999999895</v>
      </c>
      <c r="P160">
        <f t="shared" si="48"/>
        <v>0.58257475355889465</v>
      </c>
      <c r="Q160">
        <f t="shared" si="49"/>
        <v>268.223589863256</v>
      </c>
      <c r="R160">
        <f t="shared" si="50"/>
        <v>34.834232449773552</v>
      </c>
      <c r="S160">
        <v>0.1</v>
      </c>
      <c r="T160">
        <f t="shared" si="51"/>
        <v>29.382157695742816</v>
      </c>
      <c r="U160">
        <v>20</v>
      </c>
      <c r="V160">
        <f t="shared" si="52"/>
        <v>5364.4717972651197</v>
      </c>
    </row>
    <row r="161" spans="1:22">
      <c r="A161">
        <v>2.8570000000000002</v>
      </c>
      <c r="B161">
        <v>500</v>
      </c>
      <c r="C161" s="6">
        <f t="shared" si="37"/>
        <v>79.432914066030591</v>
      </c>
      <c r="D161" s="12">
        <f t="shared" si="54"/>
        <v>7.7999999999999892</v>
      </c>
      <c r="E161">
        <f t="shared" si="53"/>
        <v>4581.5726653347538</v>
      </c>
      <c r="F161" s="7">
        <f t="shared" si="38"/>
        <v>23.783766509502726</v>
      </c>
      <c r="G161">
        <f t="shared" si="39"/>
        <v>13.699966576630327</v>
      </c>
      <c r="H161">
        <f t="shared" si="40"/>
        <v>13.699966576630327</v>
      </c>
      <c r="I161">
        <f t="shared" si="41"/>
        <v>569.34445470147227</v>
      </c>
      <c r="J161">
        <f t="shared" si="42"/>
        <v>7.569493461778555E-2</v>
      </c>
      <c r="K161">
        <f t="shared" si="43"/>
        <v>529.28059469181289</v>
      </c>
      <c r="L161">
        <f t="shared" si="44"/>
        <v>0.48803604787024302</v>
      </c>
      <c r="M161">
        <f t="shared" si="45"/>
        <v>298.37186965746361</v>
      </c>
      <c r="N161">
        <f t="shared" si="46"/>
        <v>38.252803802238979</v>
      </c>
      <c r="O161">
        <f t="shared" si="47"/>
        <v>7.7999999999999883</v>
      </c>
      <c r="P161">
        <f t="shared" si="48"/>
        <v>0.58401227178990811</v>
      </c>
      <c r="Q161">
        <f t="shared" si="49"/>
        <v>270.97258504400861</v>
      </c>
      <c r="R161">
        <f t="shared" si="50"/>
        <v>34.740075005642176</v>
      </c>
      <c r="S161">
        <v>0.1</v>
      </c>
      <c r="T161">
        <f t="shared" si="51"/>
        <v>29.837186965746362</v>
      </c>
      <c r="U161">
        <v>20</v>
      </c>
      <c r="V161">
        <f t="shared" si="52"/>
        <v>5419.4517008801722</v>
      </c>
    </row>
    <row r="162" spans="1:22">
      <c r="A162">
        <v>2.8570000000000002</v>
      </c>
      <c r="B162">
        <v>500</v>
      </c>
      <c r="C162" s="6">
        <f t="shared" si="37"/>
        <v>79.432914066030591</v>
      </c>
      <c r="D162" s="12">
        <f t="shared" si="54"/>
        <v>7.8999999999999888</v>
      </c>
      <c r="E162">
        <f t="shared" si="53"/>
        <v>4581.5726653347538</v>
      </c>
      <c r="F162" s="7">
        <f t="shared" si="38"/>
        <v>23.783766509502726</v>
      </c>
      <c r="G162">
        <f t="shared" si="39"/>
        <v>13.699966576630327</v>
      </c>
      <c r="H162">
        <f t="shared" si="40"/>
        <v>13.699966576630327</v>
      </c>
      <c r="I162">
        <f t="shared" si="41"/>
        <v>576.6437425822603</v>
      </c>
      <c r="J162">
        <f t="shared" si="42"/>
        <v>7.6569198175859221E-2</v>
      </c>
      <c r="K162">
        <f t="shared" si="43"/>
        <v>535.63091305168916</v>
      </c>
      <c r="L162">
        <f t="shared" si="44"/>
        <v>0.48897350652006033</v>
      </c>
      <c r="M162">
        <f t="shared" si="45"/>
        <v>302.92215528599712</v>
      </c>
      <c r="N162">
        <f t="shared" si="46"/>
        <v>38.344576618480701</v>
      </c>
      <c r="O162">
        <f t="shared" si="47"/>
        <v>7.8999999999999888</v>
      </c>
      <c r="P162">
        <f t="shared" si="48"/>
        <v>0.585413383488255</v>
      </c>
      <c r="Q162">
        <f t="shared" si="49"/>
        <v>273.72158729626318</v>
      </c>
      <c r="R162">
        <f t="shared" si="50"/>
        <v>34.648302189400454</v>
      </c>
      <c r="S162">
        <v>0.1</v>
      </c>
      <c r="T162">
        <f t="shared" si="51"/>
        <v>30.292215528599712</v>
      </c>
      <c r="U162">
        <v>20</v>
      </c>
      <c r="V162">
        <f t="shared" si="52"/>
        <v>5474.4317459252634</v>
      </c>
    </row>
    <row r="163" spans="1:22">
      <c r="A163">
        <v>2.8570000000000002</v>
      </c>
      <c r="B163">
        <v>500</v>
      </c>
      <c r="C163" s="6">
        <f t="shared" si="37"/>
        <v>79.432914066030591</v>
      </c>
      <c r="D163" s="12">
        <f t="shared" si="54"/>
        <v>7.9999999999999885</v>
      </c>
      <c r="E163">
        <f t="shared" si="53"/>
        <v>4581.5726653347538</v>
      </c>
      <c r="F163" s="7">
        <f t="shared" si="38"/>
        <v>23.783766509502726</v>
      </c>
      <c r="G163">
        <f t="shared" si="39"/>
        <v>13.699966576630327</v>
      </c>
      <c r="H163">
        <f t="shared" si="40"/>
        <v>13.699966576630327</v>
      </c>
      <c r="I163">
        <f t="shared" si="41"/>
        <v>583.94303046304844</v>
      </c>
      <c r="J163">
        <f t="shared" si="42"/>
        <v>7.7440015218587968E-2</v>
      </c>
      <c r="K163">
        <f t="shared" si="43"/>
        <v>541.972659465947</v>
      </c>
      <c r="L163">
        <f t="shared" si="44"/>
        <v>0.48988073360395279</v>
      </c>
      <c r="M163">
        <f t="shared" si="45"/>
        <v>307.4723350095648</v>
      </c>
      <c r="N163">
        <f t="shared" si="46"/>
        <v>38.434041876195657</v>
      </c>
      <c r="O163">
        <f t="shared" si="47"/>
        <v>7.9999999999999893</v>
      </c>
      <c r="P163">
        <f t="shared" si="48"/>
        <v>0.5867792652854299</v>
      </c>
      <c r="Q163">
        <f t="shared" si="49"/>
        <v>276.47069545348359</v>
      </c>
      <c r="R163">
        <f t="shared" si="50"/>
        <v>34.558836931685498</v>
      </c>
      <c r="S163">
        <v>0.1</v>
      </c>
      <c r="T163">
        <f t="shared" si="51"/>
        <v>30.747233500956483</v>
      </c>
      <c r="U163">
        <v>20</v>
      </c>
      <c r="V163">
        <f t="shared" si="52"/>
        <v>5529.4139090696717</v>
      </c>
    </row>
    <row r="164" spans="1:22">
      <c r="A164">
        <v>2.8570000000000002</v>
      </c>
      <c r="B164">
        <v>500</v>
      </c>
      <c r="C164" s="6">
        <f t="shared" si="37"/>
        <v>79.432914066030591</v>
      </c>
      <c r="D164" s="12">
        <f t="shared" si="54"/>
        <v>8.099999999999989</v>
      </c>
      <c r="E164">
        <f t="shared" si="53"/>
        <v>4581.5726653347538</v>
      </c>
      <c r="F164" s="7">
        <f t="shared" si="38"/>
        <v>23.783766509502726</v>
      </c>
      <c r="G164">
        <f t="shared" si="39"/>
        <v>13.699966576630327</v>
      </c>
      <c r="H164">
        <f t="shared" si="40"/>
        <v>13.699966576630327</v>
      </c>
      <c r="I164">
        <f t="shared" si="41"/>
        <v>591.24231834383659</v>
      </c>
      <c r="J164">
        <f t="shared" si="42"/>
        <v>7.8307355964858355E-2</v>
      </c>
      <c r="K164">
        <f t="shared" si="43"/>
        <v>548.30593065443668</v>
      </c>
      <c r="L164">
        <f t="shared" si="44"/>
        <v>0.4907587351636461</v>
      </c>
      <c r="M164">
        <f t="shared" si="45"/>
        <v>312.02231270009707</v>
      </c>
      <c r="N164">
        <f t="shared" si="46"/>
        <v>38.521273172851544</v>
      </c>
      <c r="O164">
        <f t="shared" si="47"/>
        <v>8.099999999999989</v>
      </c>
      <c r="P164">
        <f t="shared" si="48"/>
        <v>0.5881110408068938</v>
      </c>
      <c r="Q164">
        <f t="shared" si="49"/>
        <v>279.22000564373946</v>
      </c>
      <c r="R164">
        <f t="shared" si="50"/>
        <v>34.471605635029611</v>
      </c>
      <c r="S164">
        <v>0.1</v>
      </c>
      <c r="T164">
        <f t="shared" si="51"/>
        <v>31.202231270009708</v>
      </c>
      <c r="U164">
        <v>20</v>
      </c>
      <c r="V164">
        <f t="shared" si="52"/>
        <v>5584.4001128747896</v>
      </c>
    </row>
    <row r="165" spans="1:22">
      <c r="A165">
        <v>2.8570000000000002</v>
      </c>
      <c r="B165">
        <v>500</v>
      </c>
      <c r="C165" s="6">
        <f t="shared" si="37"/>
        <v>79.432914066030591</v>
      </c>
      <c r="D165" s="12">
        <f t="shared" si="54"/>
        <v>8.1999999999999886</v>
      </c>
      <c r="E165">
        <f t="shared" si="53"/>
        <v>4581.5726653347538</v>
      </c>
      <c r="F165" s="7">
        <f t="shared" si="38"/>
        <v>23.783766509502726</v>
      </c>
      <c r="G165">
        <f t="shared" si="39"/>
        <v>13.699966576630327</v>
      </c>
      <c r="H165">
        <f t="shared" si="40"/>
        <v>13.699966576630327</v>
      </c>
      <c r="I165">
        <f t="shared" si="41"/>
        <v>598.54160622462473</v>
      </c>
      <c r="J165">
        <f t="shared" si="42"/>
        <v>7.9171191099368612E-2</v>
      </c>
      <c r="K165">
        <f t="shared" si="43"/>
        <v>554.6308233218133</v>
      </c>
      <c r="L165">
        <f t="shared" si="44"/>
        <v>0.49160847257588847</v>
      </c>
      <c r="M165">
        <f t="shared" si="45"/>
        <v>316.57199479955551</v>
      </c>
      <c r="N165">
        <f t="shared" si="46"/>
        <v>38.60634082921414</v>
      </c>
      <c r="O165">
        <f t="shared" si="47"/>
        <v>8.1999999999999904</v>
      </c>
      <c r="P165">
        <f t="shared" si="48"/>
        <v>0.58940978365212426</v>
      </c>
      <c r="Q165">
        <f t="shared" si="49"/>
        <v>281.96961142506922</v>
      </c>
      <c r="R165">
        <f t="shared" si="50"/>
        <v>34.386537978667029</v>
      </c>
      <c r="S165">
        <v>0.1</v>
      </c>
      <c r="T165">
        <f t="shared" si="51"/>
        <v>31.657199479955551</v>
      </c>
      <c r="U165">
        <v>20</v>
      </c>
      <c r="V165">
        <f t="shared" si="52"/>
        <v>5639.3922285013841</v>
      </c>
    </row>
    <row r="166" spans="1:22">
      <c r="A166">
        <v>2.8570000000000002</v>
      </c>
      <c r="B166">
        <v>500</v>
      </c>
      <c r="C166" s="6">
        <f t="shared" si="37"/>
        <v>79.432914066030591</v>
      </c>
      <c r="D166" s="12">
        <f t="shared" si="54"/>
        <v>8.2999999999999883</v>
      </c>
      <c r="E166">
        <f t="shared" si="53"/>
        <v>4581.5726653347538</v>
      </c>
      <c r="F166" s="7">
        <f t="shared" si="38"/>
        <v>23.783766509502726</v>
      </c>
      <c r="G166">
        <f t="shared" si="39"/>
        <v>13.699966576630327</v>
      </c>
      <c r="H166">
        <f t="shared" si="40"/>
        <v>13.699966576630327</v>
      </c>
      <c r="I166">
        <f t="shared" si="41"/>
        <v>605.84089410541287</v>
      </c>
      <c r="J166">
        <f t="shared" si="42"/>
        <v>8.0031491775145902E-2</v>
      </c>
      <c r="K166">
        <f t="shared" si="43"/>
        <v>560.94743414347056</v>
      </c>
      <c r="L166">
        <f t="shared" si="44"/>
        <v>0.49243086503003697</v>
      </c>
      <c r="M166">
        <f t="shared" si="45"/>
        <v>321.12129019359116</v>
      </c>
      <c r="N166">
        <f t="shared" si="46"/>
        <v>38.689312071517065</v>
      </c>
      <c r="O166">
        <f t="shared" si="47"/>
        <v>8.2999999999999901</v>
      </c>
      <c r="P166">
        <f t="shared" si="48"/>
        <v>0.59067652017583305</v>
      </c>
      <c r="Q166">
        <f t="shared" si="49"/>
        <v>284.71960391182165</v>
      </c>
      <c r="R166">
        <f t="shared" si="50"/>
        <v>34.303566736364104</v>
      </c>
      <c r="S166">
        <v>0.1</v>
      </c>
      <c r="T166">
        <f t="shared" si="51"/>
        <v>32.112129019359116</v>
      </c>
      <c r="U166">
        <v>20</v>
      </c>
      <c r="V166">
        <f t="shared" si="52"/>
        <v>5694.392078236433</v>
      </c>
    </row>
    <row r="167" spans="1:22">
      <c r="A167">
        <v>2.8570000000000002</v>
      </c>
      <c r="B167">
        <v>500</v>
      </c>
      <c r="C167" s="6">
        <f t="shared" si="37"/>
        <v>79.432914066030591</v>
      </c>
      <c r="D167" s="12">
        <f t="shared" si="54"/>
        <v>8.3999999999999879</v>
      </c>
      <c r="E167">
        <f t="shared" si="53"/>
        <v>4581.5726653347538</v>
      </c>
      <c r="F167" s="7">
        <f t="shared" si="38"/>
        <v>23.783766509502726</v>
      </c>
      <c r="G167">
        <f t="shared" si="39"/>
        <v>13.699966576630327</v>
      </c>
      <c r="H167">
        <f t="shared" si="40"/>
        <v>13.699966576630327</v>
      </c>
      <c r="I167">
        <f t="shared" si="41"/>
        <v>613.14018198620079</v>
      </c>
      <c r="J167">
        <f t="shared" si="42"/>
        <v>8.0888229615959858E-2</v>
      </c>
      <c r="K167">
        <f t="shared" si="43"/>
        <v>567.25585975161357</v>
      </c>
      <c r="L167">
        <f t="shared" si="44"/>
        <v>0.49322679184210561</v>
      </c>
      <c r="M167">
        <f t="shared" si="45"/>
        <v>325.67011009351103</v>
      </c>
      <c r="N167">
        <f t="shared" si="46"/>
        <v>38.770251201608509</v>
      </c>
      <c r="O167">
        <f t="shared" si="47"/>
        <v>8.3999999999999879</v>
      </c>
      <c r="P167">
        <f t="shared" si="48"/>
        <v>0.59191223208562604</v>
      </c>
      <c r="Q167">
        <f t="shared" si="49"/>
        <v>287.47007189268982</v>
      </c>
      <c r="R167">
        <f t="shared" si="50"/>
        <v>34.222627606272646</v>
      </c>
      <c r="S167">
        <v>0.1</v>
      </c>
      <c r="T167">
        <f t="shared" si="51"/>
        <v>32.567011009351106</v>
      </c>
      <c r="U167">
        <v>20</v>
      </c>
      <c r="V167">
        <f t="shared" si="52"/>
        <v>5749.4014378537959</v>
      </c>
    </row>
    <row r="168" spans="1:22">
      <c r="A168">
        <v>2.8570000000000002</v>
      </c>
      <c r="B168">
        <v>500</v>
      </c>
      <c r="C168" s="6">
        <f t="shared" si="37"/>
        <v>79.432914066030591</v>
      </c>
      <c r="D168" s="12">
        <f t="shared" si="54"/>
        <v>8.4999999999999876</v>
      </c>
      <c r="E168">
        <f t="shared" si="53"/>
        <v>4581.5726653347538</v>
      </c>
      <c r="F168" s="7">
        <f t="shared" si="38"/>
        <v>23.783766509502726</v>
      </c>
      <c r="G168">
        <f t="shared" si="39"/>
        <v>13.699966576630327</v>
      </c>
      <c r="H168">
        <f t="shared" si="40"/>
        <v>13.699966576630327</v>
      </c>
      <c r="I168">
        <f t="shared" si="41"/>
        <v>620.43946986698893</v>
      </c>
      <c r="J168">
        <f t="shared" si="42"/>
        <v>8.1741376718632255E-2</v>
      </c>
      <c r="K168">
        <f t="shared" si="43"/>
        <v>573.55619672147304</v>
      </c>
      <c r="L168">
        <f t="shared" si="44"/>
        <v>0.49399709461770458</v>
      </c>
      <c r="M168">
        <f t="shared" si="45"/>
        <v>330.2183679259042</v>
      </c>
      <c r="N168">
        <f t="shared" si="46"/>
        <v>38.849219755988784</v>
      </c>
      <c r="O168">
        <f t="shared" si="47"/>
        <v>8.4999999999999876</v>
      </c>
      <c r="P168">
        <f t="shared" si="48"/>
        <v>0.59311785887005775</v>
      </c>
      <c r="Q168">
        <f t="shared" si="49"/>
        <v>290.22110194108473</v>
      </c>
      <c r="R168">
        <f t="shared" si="50"/>
        <v>34.143659051892371</v>
      </c>
      <c r="S168">
        <v>0.1</v>
      </c>
      <c r="T168">
        <f t="shared" si="51"/>
        <v>33.02183679259042</v>
      </c>
      <c r="U168">
        <v>20</v>
      </c>
      <c r="V168">
        <f t="shared" si="52"/>
        <v>5804.4220388216945</v>
      </c>
    </row>
    <row r="169" spans="1:22">
      <c r="A169">
        <v>2.8570000000000002</v>
      </c>
      <c r="B169">
        <v>500</v>
      </c>
      <c r="C169" s="6">
        <f t="shared" si="37"/>
        <v>79.432914066030591</v>
      </c>
      <c r="D169" s="12">
        <f t="shared" si="54"/>
        <v>8.5999999999999872</v>
      </c>
      <c r="E169">
        <f t="shared" si="53"/>
        <v>4581.5726653347538</v>
      </c>
      <c r="F169" s="7">
        <f t="shared" si="38"/>
        <v>23.783766509502726</v>
      </c>
      <c r="G169">
        <f t="shared" si="39"/>
        <v>13.699966576630327</v>
      </c>
      <c r="H169">
        <f t="shared" si="40"/>
        <v>13.699966576630327</v>
      </c>
      <c r="I169">
        <f t="shared" si="41"/>
        <v>627.73875774777707</v>
      </c>
      <c r="J169">
        <f t="shared" si="42"/>
        <v>8.2590905655242991E-2</v>
      </c>
      <c r="K169">
        <f t="shared" si="43"/>
        <v>579.84854155765834</v>
      </c>
      <c r="L169">
        <f t="shared" si="44"/>
        <v>0.49474257927523679</v>
      </c>
      <c r="M169">
        <f t="shared" si="45"/>
        <v>334.765979229339</v>
      </c>
      <c r="N169">
        <f t="shared" si="46"/>
        <v>38.926276654574359</v>
      </c>
      <c r="O169">
        <f t="shared" si="47"/>
        <v>8.5999999999999872</v>
      </c>
      <c r="P169">
        <f t="shared" si="48"/>
        <v>0.59429430006983752</v>
      </c>
      <c r="Q169">
        <f t="shared" si="49"/>
        <v>292.97277851843813</v>
      </c>
      <c r="R169">
        <f t="shared" si="50"/>
        <v>34.06660215330681</v>
      </c>
      <c r="S169">
        <v>0.1</v>
      </c>
      <c r="T169">
        <f t="shared" si="51"/>
        <v>33.476597922933898</v>
      </c>
      <c r="U169">
        <v>20</v>
      </c>
      <c r="V169">
        <f t="shared" si="52"/>
        <v>5859.4555703687629</v>
      </c>
    </row>
    <row r="170" spans="1:22">
      <c r="A170">
        <v>2.8570000000000002</v>
      </c>
      <c r="B170">
        <v>500</v>
      </c>
      <c r="C170" s="6">
        <f t="shared" si="37"/>
        <v>79.432914066030591</v>
      </c>
      <c r="D170" s="12">
        <f t="shared" si="54"/>
        <v>8.6999999999999869</v>
      </c>
      <c r="E170">
        <f t="shared" si="53"/>
        <v>4581.5726653347538</v>
      </c>
      <c r="F170" s="7">
        <f t="shared" si="38"/>
        <v>23.783766509502726</v>
      </c>
      <c r="G170">
        <f t="shared" si="39"/>
        <v>13.699966576630327</v>
      </c>
      <c r="H170">
        <f t="shared" si="40"/>
        <v>13.699966576630327</v>
      </c>
      <c r="I170">
        <f t="shared" si="41"/>
        <v>635.0380456285651</v>
      </c>
      <c r="J170">
        <f t="shared" si="42"/>
        <v>8.3436789475231532E-2</v>
      </c>
      <c r="K170">
        <f t="shared" si="43"/>
        <v>586.13299068065544</v>
      </c>
      <c r="L170">
        <f t="shared" si="44"/>
        <v>0.49546401793975581</v>
      </c>
      <c r="M170">
        <f t="shared" si="45"/>
        <v>339.31286155759261</v>
      </c>
      <c r="N170">
        <f t="shared" si="46"/>
        <v>39.001478339953231</v>
      </c>
      <c r="O170">
        <f t="shared" si="47"/>
        <v>8.6999999999999869</v>
      </c>
      <c r="P170">
        <f t="shared" si="48"/>
        <v>0.59544241740386616</v>
      </c>
      <c r="Q170">
        <f t="shared" si="49"/>
        <v>295.72518407097249</v>
      </c>
      <c r="R170">
        <f t="shared" si="50"/>
        <v>33.991400467927924</v>
      </c>
      <c r="S170">
        <v>0.1</v>
      </c>
      <c r="T170">
        <f t="shared" si="51"/>
        <v>33.93128615575926</v>
      </c>
      <c r="U170">
        <v>20</v>
      </c>
      <c r="V170">
        <f t="shared" si="52"/>
        <v>5914.50368141945</v>
      </c>
    </row>
    <row r="171" spans="1:22">
      <c r="A171">
        <v>2.8570000000000002</v>
      </c>
      <c r="B171">
        <v>500</v>
      </c>
      <c r="C171" s="6">
        <f t="shared" si="37"/>
        <v>79.432914066030591</v>
      </c>
      <c r="D171" s="12">
        <f t="shared" si="54"/>
        <v>8.7999999999999865</v>
      </c>
      <c r="E171">
        <f t="shared" si="53"/>
        <v>4581.5726653347538</v>
      </c>
      <c r="F171" s="7">
        <f t="shared" si="38"/>
        <v>23.783766509502726</v>
      </c>
      <c r="G171">
        <f t="shared" si="39"/>
        <v>13.699966576630327</v>
      </c>
      <c r="H171">
        <f t="shared" si="40"/>
        <v>13.699966576630327</v>
      </c>
      <c r="I171">
        <f t="shared" si="41"/>
        <v>642.33733350935324</v>
      </c>
      <c r="J171">
        <f t="shared" si="42"/>
        <v>8.427900170739458E-2</v>
      </c>
      <c r="K171">
        <f t="shared" si="43"/>
        <v>592.40964041346945</v>
      </c>
      <c r="L171">
        <f t="shared" si="44"/>
        <v>0.4961621507170163</v>
      </c>
      <c r="M171">
        <f t="shared" si="45"/>
        <v>343.85893438892515</v>
      </c>
      <c r="N171">
        <f t="shared" si="46"/>
        <v>39.074878907832463</v>
      </c>
      <c r="O171">
        <f t="shared" si="47"/>
        <v>8.7999999999999883</v>
      </c>
      <c r="P171">
        <f t="shared" si="48"/>
        <v>0.59656303676080091</v>
      </c>
      <c r="Q171">
        <f t="shared" si="49"/>
        <v>298.47839912042815</v>
      </c>
      <c r="R171">
        <f t="shared" si="50"/>
        <v>33.917999900048706</v>
      </c>
      <c r="S171">
        <v>0.1</v>
      </c>
      <c r="T171">
        <f t="shared" si="51"/>
        <v>34.385893438892516</v>
      </c>
      <c r="U171">
        <v>20</v>
      </c>
      <c r="V171">
        <f t="shared" si="52"/>
        <v>5969.5679824085628</v>
      </c>
    </row>
    <row r="172" spans="1:22">
      <c r="A172">
        <v>2.8570000000000002</v>
      </c>
      <c r="B172">
        <v>500</v>
      </c>
      <c r="C172" s="6">
        <f t="shared" si="37"/>
        <v>79.432914066030591</v>
      </c>
      <c r="D172" s="12">
        <f t="shared" si="54"/>
        <v>8.8999999999999861</v>
      </c>
      <c r="E172">
        <f t="shared" si="53"/>
        <v>4581.5726653347538</v>
      </c>
      <c r="F172" s="7">
        <f t="shared" si="38"/>
        <v>23.783766509502726</v>
      </c>
      <c r="G172">
        <f t="shared" si="39"/>
        <v>13.699966576630327</v>
      </c>
      <c r="H172">
        <f t="shared" si="40"/>
        <v>13.699966576630327</v>
      </c>
      <c r="I172">
        <f t="shared" si="41"/>
        <v>649.63662139014127</v>
      </c>
      <c r="J172">
        <f t="shared" si="42"/>
        <v>8.5117516361779236E-2</v>
      </c>
      <c r="K172">
        <f t="shared" si="43"/>
        <v>598.67858696841074</v>
      </c>
      <c r="L172">
        <f t="shared" si="44"/>
        <v>0.4968376873564555</v>
      </c>
      <c r="M172">
        <f t="shared" si="45"/>
        <v>348.40411904094634</v>
      </c>
      <c r="N172">
        <f t="shared" si="46"/>
        <v>39.146530229319872</v>
      </c>
      <c r="O172">
        <f t="shared" si="47"/>
        <v>8.8999999999999861</v>
      </c>
      <c r="P172">
        <f t="shared" si="48"/>
        <v>0.59765695006595221</v>
      </c>
      <c r="Q172">
        <f t="shared" si="49"/>
        <v>301.23250234919493</v>
      </c>
      <c r="R172">
        <f t="shared" si="50"/>
        <v>33.846348578561283</v>
      </c>
      <c r="S172">
        <v>0.1</v>
      </c>
      <c r="T172">
        <f t="shared" si="51"/>
        <v>34.840411904094637</v>
      </c>
      <c r="U172">
        <v>20</v>
      </c>
      <c r="V172">
        <f t="shared" si="52"/>
        <v>6024.6500469838984</v>
      </c>
    </row>
    <row r="173" spans="1:22">
      <c r="A173">
        <v>2.8570000000000002</v>
      </c>
      <c r="B173">
        <v>500</v>
      </c>
      <c r="C173" s="6">
        <f t="shared" si="37"/>
        <v>79.432914066030591</v>
      </c>
      <c r="D173" s="12">
        <f t="shared" si="54"/>
        <v>8.9999999999999858</v>
      </c>
      <c r="E173">
        <f t="shared" si="53"/>
        <v>4581.5726653347538</v>
      </c>
      <c r="F173" s="7">
        <f t="shared" si="38"/>
        <v>23.783766509502726</v>
      </c>
      <c r="G173">
        <f t="shared" si="39"/>
        <v>13.699966576630327</v>
      </c>
      <c r="H173">
        <f t="shared" si="40"/>
        <v>13.699966576630327</v>
      </c>
      <c r="I173">
        <f t="shared" si="41"/>
        <v>656.93590927092941</v>
      </c>
      <c r="J173">
        <f t="shared" si="42"/>
        <v>8.595230793147203E-2</v>
      </c>
      <c r="K173">
        <f t="shared" si="43"/>
        <v>604.93992643402964</v>
      </c>
      <c r="L173">
        <f t="shared" si="44"/>
        <v>0.49749130881112447</v>
      </c>
      <c r="M173">
        <f t="shared" si="45"/>
        <v>352.94833859067046</v>
      </c>
      <c r="N173">
        <f t="shared" si="46"/>
        <v>39.21648206563011</v>
      </c>
      <c r="O173">
        <f t="shared" si="47"/>
        <v>8.9999999999999858</v>
      </c>
      <c r="P173">
        <f t="shared" si="48"/>
        <v>0.59872491703252073</v>
      </c>
      <c r="Q173">
        <f t="shared" si="49"/>
        <v>303.9875706802589</v>
      </c>
      <c r="R173">
        <f t="shared" si="50"/>
        <v>33.776396742251045</v>
      </c>
      <c r="S173">
        <v>0.1</v>
      </c>
      <c r="T173">
        <f t="shared" si="51"/>
        <v>35.294833859067047</v>
      </c>
      <c r="U173">
        <v>20</v>
      </c>
      <c r="V173">
        <f t="shared" si="52"/>
        <v>6079.7514136051777</v>
      </c>
    </row>
    <row r="174" spans="1:22">
      <c r="A174">
        <v>2.8570000000000002</v>
      </c>
      <c r="B174">
        <v>500</v>
      </c>
      <c r="C174" s="6">
        <f t="shared" si="37"/>
        <v>79.432914066030591</v>
      </c>
      <c r="D174" s="12">
        <f t="shared" si="54"/>
        <v>9.0999999999999854</v>
      </c>
      <c r="E174">
        <f t="shared" si="53"/>
        <v>4581.5726653347538</v>
      </c>
      <c r="F174" s="7">
        <f t="shared" si="38"/>
        <v>23.783766509502726</v>
      </c>
      <c r="G174">
        <f t="shared" si="39"/>
        <v>13.699966576630327</v>
      </c>
      <c r="H174">
        <f t="shared" si="40"/>
        <v>13.699966576630327</v>
      </c>
      <c r="I174">
        <f t="shared" si="41"/>
        <v>664.23519715171744</v>
      </c>
      <c r="J174">
        <f t="shared" si="42"/>
        <v>8.6783351394283753E-2</v>
      </c>
      <c r="K174">
        <f t="shared" si="43"/>
        <v>611.19375476219795</v>
      </c>
      <c r="L174">
        <f t="shared" si="44"/>
        <v>0.49812366870193958</v>
      </c>
      <c r="M174">
        <f t="shared" si="45"/>
        <v>357.4915177993791</v>
      </c>
      <c r="N174">
        <f t="shared" si="46"/>
        <v>39.284782175756007</v>
      </c>
      <c r="O174">
        <f t="shared" si="47"/>
        <v>9.0999999999999854</v>
      </c>
      <c r="P174">
        <f t="shared" si="48"/>
        <v>0.59976766680543525</v>
      </c>
      <c r="Q174">
        <f t="shared" si="49"/>
        <v>306.74367935233835</v>
      </c>
      <c r="R174">
        <f t="shared" si="50"/>
        <v>33.708096632125148</v>
      </c>
      <c r="S174">
        <v>0.1</v>
      </c>
      <c r="T174">
        <f t="shared" si="51"/>
        <v>35.749151779937911</v>
      </c>
      <c r="U174">
        <v>20</v>
      </c>
      <c r="V174">
        <f t="shared" si="52"/>
        <v>6134.8735870467672</v>
      </c>
    </row>
    <row r="175" spans="1:22">
      <c r="A175">
        <v>2.8570000000000002</v>
      </c>
      <c r="B175">
        <v>500</v>
      </c>
      <c r="C175" s="6">
        <f t="shared" si="37"/>
        <v>79.432914066030591</v>
      </c>
      <c r="D175" s="12">
        <f t="shared" si="54"/>
        <v>9.1999999999999851</v>
      </c>
      <c r="E175">
        <f t="shared" si="53"/>
        <v>4581.5726653347538</v>
      </c>
      <c r="F175" s="7">
        <f t="shared" si="38"/>
        <v>23.783766509502726</v>
      </c>
      <c r="G175">
        <f t="shared" si="39"/>
        <v>13.699966576630327</v>
      </c>
      <c r="H175">
        <f t="shared" si="40"/>
        <v>13.699966576630327</v>
      </c>
      <c r="I175">
        <f t="shared" si="41"/>
        <v>671.53448503250559</v>
      </c>
      <c r="J175">
        <f t="shared" si="42"/>
        <v>8.7610622214329886E-2</v>
      </c>
      <c r="K175">
        <f t="shared" si="43"/>
        <v>617.4401677553401</v>
      </c>
      <c r="L175">
        <f t="shared" si="44"/>
        <v>0.49873539469302641</v>
      </c>
      <c r="M175">
        <f t="shared" si="45"/>
        <v>362.03358304195342</v>
      </c>
      <c r="N175">
        <f t="shared" si="46"/>
        <v>39.351476417603699</v>
      </c>
      <c r="O175">
        <f t="shared" si="47"/>
        <v>9.1999999999999833</v>
      </c>
      <c r="P175">
        <f t="shared" si="48"/>
        <v>0.60078589950539996</v>
      </c>
      <c r="Q175">
        <f t="shared" si="49"/>
        <v>309.50090199055211</v>
      </c>
      <c r="R175">
        <f t="shared" si="50"/>
        <v>33.641402390277456</v>
      </c>
      <c r="S175">
        <v>0.1</v>
      </c>
      <c r="T175">
        <f t="shared" si="51"/>
        <v>36.203358304195341</v>
      </c>
      <c r="U175">
        <v>20</v>
      </c>
      <c r="V175">
        <f t="shared" si="52"/>
        <v>6190.0180398110424</v>
      </c>
    </row>
    <row r="176" spans="1:22">
      <c r="A176">
        <v>2.8570000000000002</v>
      </c>
      <c r="B176">
        <v>500</v>
      </c>
      <c r="C176" s="6">
        <f t="shared" si="37"/>
        <v>79.432914066030591</v>
      </c>
      <c r="D176" s="12">
        <f t="shared" si="54"/>
        <v>9.2999999999999847</v>
      </c>
      <c r="E176">
        <f t="shared" si="53"/>
        <v>4581.5726653347538</v>
      </c>
      <c r="F176" s="7">
        <f t="shared" si="38"/>
        <v>23.783766509502726</v>
      </c>
      <c r="G176">
        <f t="shared" si="39"/>
        <v>13.699966576630327</v>
      </c>
      <c r="H176">
        <f t="shared" si="40"/>
        <v>13.699966576630327</v>
      </c>
      <c r="I176">
        <f t="shared" si="41"/>
        <v>678.83377291329373</v>
      </c>
      <c r="J176">
        <f t="shared" si="42"/>
        <v>8.8434096343507212E-2</v>
      </c>
      <c r="K176">
        <f t="shared" si="43"/>
        <v>623.67926105381332</v>
      </c>
      <c r="L176">
        <f t="shared" si="44"/>
        <v>0.49932708978438467</v>
      </c>
      <c r="M176">
        <f t="shared" si="45"/>
        <v>366.57446224035652</v>
      </c>
      <c r="N176">
        <f t="shared" si="46"/>
        <v>39.416608843049154</v>
      </c>
      <c r="O176">
        <f t="shared" si="47"/>
        <v>9.2999999999999865</v>
      </c>
      <c r="P176">
        <f t="shared" si="48"/>
        <v>0.6017802876801398</v>
      </c>
      <c r="Q176">
        <f t="shared" si="49"/>
        <v>312.2593106729372</v>
      </c>
      <c r="R176">
        <f t="shared" si="50"/>
        <v>33.576269964832015</v>
      </c>
      <c r="S176">
        <v>0.1</v>
      </c>
      <c r="T176">
        <f t="shared" si="51"/>
        <v>36.657446224035652</v>
      </c>
      <c r="U176">
        <v>20</v>
      </c>
      <c r="V176">
        <f t="shared" si="52"/>
        <v>6245.1862134587445</v>
      </c>
    </row>
    <row r="177" spans="1:22">
      <c r="A177">
        <v>2.8570000000000002</v>
      </c>
      <c r="B177">
        <v>500</v>
      </c>
      <c r="C177" s="6">
        <f t="shared" si="37"/>
        <v>79.432914066030591</v>
      </c>
      <c r="D177" s="12">
        <f t="shared" si="54"/>
        <v>9.3999999999999844</v>
      </c>
      <c r="E177">
        <f t="shared" si="53"/>
        <v>4581.5726653347538</v>
      </c>
      <c r="F177" s="7">
        <f t="shared" si="38"/>
        <v>23.783766509502726</v>
      </c>
      <c r="G177">
        <f t="shared" si="39"/>
        <v>13.699966576630327</v>
      </c>
      <c r="H177">
        <f t="shared" si="40"/>
        <v>13.699966576630327</v>
      </c>
      <c r="I177">
        <f t="shared" si="41"/>
        <v>686.13306079408164</v>
      </c>
      <c r="J177">
        <f t="shared" si="42"/>
        <v>8.925375022286601E-2</v>
      </c>
      <c r="K177">
        <f t="shared" si="43"/>
        <v>629.91113012344078</v>
      </c>
      <c r="L177">
        <f t="shared" si="44"/>
        <v>0.49989933352761795</v>
      </c>
      <c r="M177">
        <f t="shared" si="45"/>
        <v>371.11408480097748</v>
      </c>
      <c r="N177">
        <f t="shared" si="46"/>
        <v>39.480221787338095</v>
      </c>
      <c r="O177">
        <f t="shared" si="47"/>
        <v>9.3999999999999808</v>
      </c>
      <c r="P177">
        <f t="shared" si="48"/>
        <v>0.60275147766928394</v>
      </c>
      <c r="Q177">
        <f t="shared" si="49"/>
        <v>315.01897599310411</v>
      </c>
      <c r="R177">
        <f t="shared" si="50"/>
        <v>33.512657020543045</v>
      </c>
      <c r="S177">
        <v>0.1</v>
      </c>
      <c r="T177">
        <f t="shared" si="51"/>
        <v>37.111408480097751</v>
      </c>
      <c r="U177">
        <v>20</v>
      </c>
      <c r="V177">
        <f t="shared" si="52"/>
        <v>6300.3795198620819</v>
      </c>
    </row>
    <row r="178" spans="1:22">
      <c r="A178">
        <v>2.8570000000000002</v>
      </c>
      <c r="B178">
        <v>500</v>
      </c>
      <c r="C178" s="6">
        <f t="shared" si="37"/>
        <v>79.432914066030591</v>
      </c>
      <c r="D178" s="12">
        <f t="shared" si="54"/>
        <v>9.499999999999984</v>
      </c>
      <c r="E178">
        <f t="shared" si="53"/>
        <v>4581.5726653347538</v>
      </c>
      <c r="F178" s="7">
        <f t="shared" si="38"/>
        <v>23.783766509502726</v>
      </c>
      <c r="G178">
        <f t="shared" si="39"/>
        <v>13.699966576630327</v>
      </c>
      <c r="H178">
        <f t="shared" si="40"/>
        <v>13.699966576630327</v>
      </c>
      <c r="I178">
        <f t="shared" si="41"/>
        <v>693.43234867486979</v>
      </c>
      <c r="J178">
        <f t="shared" si="42"/>
        <v>9.0069560783878691E-2</v>
      </c>
      <c r="K178">
        <f t="shared" si="43"/>
        <v>636.13587024319486</v>
      </c>
      <c r="L178">
        <f t="shared" si="44"/>
        <v>0.50045268317001501</v>
      </c>
      <c r="M178">
        <f t="shared" si="45"/>
        <v>375.65238155557432</v>
      </c>
      <c r="N178">
        <f t="shared" si="46"/>
        <v>39.542355953218419</v>
      </c>
      <c r="O178">
        <f t="shared" si="47"/>
        <v>9.499999999999984</v>
      </c>
      <c r="P178">
        <f t="shared" si="48"/>
        <v>0.60370009088883081</v>
      </c>
      <c r="Q178">
        <f t="shared" si="49"/>
        <v>317.77996711929546</v>
      </c>
      <c r="R178">
        <f t="shared" si="50"/>
        <v>33.450522854662736</v>
      </c>
      <c r="S178">
        <v>0.1</v>
      </c>
      <c r="T178">
        <f t="shared" si="51"/>
        <v>37.565238155557431</v>
      </c>
      <c r="U178">
        <v>20</v>
      </c>
      <c r="V178">
        <f t="shared" si="52"/>
        <v>6355.599342385909</v>
      </c>
    </row>
    <row r="179" spans="1:22">
      <c r="A179">
        <v>2.8570000000000002</v>
      </c>
      <c r="B179">
        <v>500</v>
      </c>
      <c r="C179" s="6">
        <f t="shared" si="37"/>
        <v>79.432914066030591</v>
      </c>
      <c r="D179" s="12">
        <f t="shared" si="54"/>
        <v>9.5999999999999837</v>
      </c>
      <c r="E179">
        <f t="shared" si="53"/>
        <v>4581.5726653347538</v>
      </c>
      <c r="F179" s="7">
        <f t="shared" si="38"/>
        <v>23.783766509502726</v>
      </c>
      <c r="G179">
        <f t="shared" si="39"/>
        <v>13.699966576630327</v>
      </c>
      <c r="H179">
        <f t="shared" si="40"/>
        <v>13.699966576630327</v>
      </c>
      <c r="I179">
        <f t="shared" si="41"/>
        <v>700.73163655565793</v>
      </c>
      <c r="J179">
        <f t="shared" si="42"/>
        <v>9.0881505449604438E-2</v>
      </c>
      <c r="K179">
        <f t="shared" si="43"/>
        <v>642.35357649303342</v>
      </c>
      <c r="L179">
        <f t="shared" si="44"/>
        <v>0.50098767473186001</v>
      </c>
      <c r="M179">
        <f t="shared" si="45"/>
        <v>380.18928470556324</v>
      </c>
      <c r="N179">
        <f t="shared" si="46"/>
        <v>39.603050490162907</v>
      </c>
      <c r="O179">
        <f t="shared" si="47"/>
        <v>9.5999999999999819</v>
      </c>
      <c r="P179">
        <f t="shared" si="48"/>
        <v>0.60462672504065507</v>
      </c>
      <c r="Q179">
        <f t="shared" si="49"/>
        <v>320.54235185009463</v>
      </c>
      <c r="R179">
        <f t="shared" si="50"/>
        <v>33.389828317718248</v>
      </c>
      <c r="S179">
        <v>0.1</v>
      </c>
      <c r="T179">
        <f t="shared" si="51"/>
        <v>38.018928470556325</v>
      </c>
      <c r="U179">
        <v>20</v>
      </c>
      <c r="V179">
        <f t="shared" si="52"/>
        <v>6410.8470370018931</v>
      </c>
    </row>
    <row r="180" spans="1:22">
      <c r="A180">
        <v>2.8570000000000002</v>
      </c>
      <c r="B180">
        <v>500</v>
      </c>
      <c r="C180" s="6">
        <f t="shared" si="37"/>
        <v>79.432914066030591</v>
      </c>
      <c r="D180" s="12">
        <f t="shared" si="54"/>
        <v>9.6999999999999833</v>
      </c>
      <c r="E180">
        <f t="shared" si="53"/>
        <v>4581.5726653347538</v>
      </c>
      <c r="F180" s="7">
        <f t="shared" si="38"/>
        <v>23.783766509502726</v>
      </c>
      <c r="G180">
        <f t="shared" si="39"/>
        <v>13.699966576630327</v>
      </c>
      <c r="H180">
        <f t="shared" si="40"/>
        <v>13.699966576630327</v>
      </c>
      <c r="I180">
        <f t="shared" si="41"/>
        <v>708.03092443644607</v>
      </c>
      <c r="J180">
        <f t="shared" si="42"/>
        <v>9.168956213575051E-2</v>
      </c>
      <c r="K180">
        <f t="shared" si="43"/>
        <v>648.56434374189166</v>
      </c>
      <c r="L180">
        <f t="shared" si="44"/>
        <v>0.50150482402147778</v>
      </c>
      <c r="M180">
        <f t="shared" si="45"/>
        <v>384.72472776943704</v>
      </c>
      <c r="N180">
        <f t="shared" si="46"/>
        <v>39.662343069014199</v>
      </c>
      <c r="O180">
        <f t="shared" si="47"/>
        <v>9.6999999999999851</v>
      </c>
      <c r="P180">
        <f t="shared" si="48"/>
        <v>0.60553195525212522</v>
      </c>
      <c r="Q180">
        <f t="shared" si="49"/>
        <v>323.30619666700903</v>
      </c>
      <c r="R180">
        <f t="shared" si="50"/>
        <v>33.330535738866971</v>
      </c>
      <c r="S180">
        <v>0.1</v>
      </c>
      <c r="T180">
        <f t="shared" si="51"/>
        <v>38.472472776943704</v>
      </c>
      <c r="U180">
        <v>20</v>
      </c>
      <c r="V180">
        <f t="shared" si="52"/>
        <v>6466.1239333401809</v>
      </c>
    </row>
    <row r="181" spans="1:22">
      <c r="A181">
        <v>2.8570000000000002</v>
      </c>
      <c r="B181">
        <v>500</v>
      </c>
      <c r="C181" s="6">
        <f t="shared" si="37"/>
        <v>79.432914066030591</v>
      </c>
      <c r="D181" s="12">
        <f t="shared" si="54"/>
        <v>9.7999999999999829</v>
      </c>
      <c r="E181">
        <f t="shared" si="53"/>
        <v>4581.5726653347538</v>
      </c>
      <c r="F181" s="7">
        <f t="shared" si="38"/>
        <v>23.783766509502726</v>
      </c>
      <c r="G181">
        <f t="shared" si="39"/>
        <v>13.699966576630327</v>
      </c>
      <c r="H181">
        <f t="shared" si="40"/>
        <v>13.699966576630327</v>
      </c>
      <c r="I181">
        <f t="shared" si="41"/>
        <v>715.3302123172341</v>
      </c>
      <c r="J181">
        <f t="shared" si="42"/>
        <v>9.2493709251630113E-2</v>
      </c>
      <c r="K181">
        <f t="shared" si="43"/>
        <v>654.76826663582619</v>
      </c>
      <c r="L181">
        <f t="shared" si="44"/>
        <v>0.50200462759217168</v>
      </c>
      <c r="M181">
        <f t="shared" si="45"/>
        <v>389.25864553309759</v>
      </c>
      <c r="N181">
        <f t="shared" si="46"/>
        <v>39.720269952356965</v>
      </c>
      <c r="O181">
        <f t="shared" si="47"/>
        <v>9.7999999999999829</v>
      </c>
      <c r="P181">
        <f t="shared" si="48"/>
        <v>0.60641633515048798</v>
      </c>
      <c r="Q181">
        <f t="shared" si="49"/>
        <v>326.07156678413651</v>
      </c>
      <c r="R181">
        <f t="shared" si="50"/>
        <v>33.27260885552419</v>
      </c>
      <c r="S181">
        <v>0.1</v>
      </c>
      <c r="T181">
        <f t="shared" si="51"/>
        <v>38.925864553309765</v>
      </c>
      <c r="U181">
        <v>20</v>
      </c>
      <c r="V181">
        <f t="shared" si="52"/>
        <v>6521.4313356827297</v>
      </c>
    </row>
    <row r="182" spans="1:22">
      <c r="A182">
        <v>2.8570000000000002</v>
      </c>
      <c r="B182">
        <v>500</v>
      </c>
      <c r="C182" s="6">
        <f t="shared" si="37"/>
        <v>79.432914066030591</v>
      </c>
      <c r="D182" s="12">
        <f t="shared" si="54"/>
        <v>9.8999999999999826</v>
      </c>
      <c r="E182">
        <f t="shared" si="53"/>
        <v>4581.5726653347538</v>
      </c>
      <c r="F182" s="7">
        <f t="shared" si="38"/>
        <v>23.783766509502726</v>
      </c>
      <c r="G182">
        <f t="shared" si="39"/>
        <v>13.699966576630327</v>
      </c>
      <c r="H182">
        <f t="shared" si="40"/>
        <v>13.699966576630327</v>
      </c>
      <c r="I182">
        <f t="shared" si="41"/>
        <v>722.62950019802213</v>
      </c>
      <c r="J182">
        <f t="shared" si="42"/>
        <v>9.329392570101723E-2</v>
      </c>
      <c r="K182">
        <f t="shared" si="43"/>
        <v>660.96543958631617</v>
      </c>
      <c r="L182">
        <f t="shared" si="44"/>
        <v>0.50248756364490177</v>
      </c>
      <c r="M182">
        <f t="shared" si="45"/>
        <v>393.79097400291562</v>
      </c>
      <c r="N182">
        <f t="shared" si="46"/>
        <v>39.776866060900637</v>
      </c>
      <c r="O182">
        <f t="shared" si="47"/>
        <v>9.8999999999999844</v>
      </c>
      <c r="P182">
        <f t="shared" si="48"/>
        <v>0.60728039787634558</v>
      </c>
      <c r="Q182">
        <f t="shared" si="49"/>
        <v>328.83852619510657</v>
      </c>
      <c r="R182">
        <f t="shared" si="50"/>
        <v>33.216012746980518</v>
      </c>
      <c r="S182">
        <v>0.1</v>
      </c>
      <c r="T182">
        <f t="shared" si="51"/>
        <v>39.379097400291563</v>
      </c>
      <c r="U182">
        <v>20</v>
      </c>
      <c r="V182">
        <f t="shared" si="52"/>
        <v>6576.7705239021316</v>
      </c>
    </row>
    <row r="183" spans="1:22">
      <c r="A183">
        <v>2.8570000000000002</v>
      </c>
      <c r="B183">
        <v>500</v>
      </c>
      <c r="C183" s="6">
        <f t="shared" si="37"/>
        <v>79.432914066030591</v>
      </c>
      <c r="D183" s="12">
        <f t="shared" si="54"/>
        <v>9.9999999999999822</v>
      </c>
      <c r="E183">
        <f t="shared" si="53"/>
        <v>4581.5726653347538</v>
      </c>
      <c r="F183" s="7">
        <f t="shared" si="38"/>
        <v>23.783766509502726</v>
      </c>
      <c r="G183">
        <f t="shared" si="39"/>
        <v>13.699966576630327</v>
      </c>
      <c r="H183">
        <f t="shared" si="40"/>
        <v>13.699966576630327</v>
      </c>
      <c r="I183">
        <f t="shared" si="41"/>
        <v>729.92878807881027</v>
      </c>
      <c r="J183">
        <f t="shared" si="42"/>
        <v>9.409019088289855E-2</v>
      </c>
      <c r="K183">
        <f t="shared" si="43"/>
        <v>667.15595675871953</v>
      </c>
      <c r="L183">
        <f t="shared" si="44"/>
        <v>0.50295409288026183</v>
      </c>
      <c r="M183">
        <f t="shared" si="45"/>
        <v>398.32165036133568</v>
      </c>
      <c r="N183">
        <f t="shared" si="46"/>
        <v>39.832165036133638</v>
      </c>
      <c r="O183">
        <f t="shared" si="47"/>
        <v>9.9999999999999822</v>
      </c>
      <c r="P183">
        <f t="shared" si="48"/>
        <v>0.60812465704020824</v>
      </c>
      <c r="Q183">
        <f t="shared" si="49"/>
        <v>331.60713771747459</v>
      </c>
      <c r="R183">
        <f t="shared" si="50"/>
        <v>33.160713771747517</v>
      </c>
      <c r="S183">
        <v>0.1</v>
      </c>
      <c r="T183">
        <f t="shared" si="51"/>
        <v>39.832165036133574</v>
      </c>
      <c r="U183">
        <v>20</v>
      </c>
      <c r="V183">
        <f t="shared" si="52"/>
        <v>6632.142754349492</v>
      </c>
    </row>
    <row r="184" spans="1:22">
      <c r="A184">
        <v>2.8570000000000002</v>
      </c>
      <c r="B184">
        <v>500</v>
      </c>
      <c r="C184" s="6">
        <f t="shared" si="37"/>
        <v>79.432914066030591</v>
      </c>
      <c r="D184" s="12">
        <f>D183+1</f>
        <v>10.999999999999982</v>
      </c>
      <c r="E184">
        <f t="shared" si="53"/>
        <v>4581.5726653347538</v>
      </c>
      <c r="F184" s="7">
        <f t="shared" si="38"/>
        <v>23.783766509502726</v>
      </c>
      <c r="G184">
        <f t="shared" si="39"/>
        <v>13.699966576630327</v>
      </c>
      <c r="H184">
        <f t="shared" si="40"/>
        <v>13.699966576630327</v>
      </c>
      <c r="I184">
        <f t="shared" si="41"/>
        <v>802.92166688669136</v>
      </c>
      <c r="J184">
        <f t="shared" si="42"/>
        <v>0.10183134583821021</v>
      </c>
      <c r="K184">
        <f t="shared" si="43"/>
        <v>728.71557876752399</v>
      </c>
      <c r="L184">
        <f t="shared" si="44"/>
        <v>0.50680733832505509</v>
      </c>
      <c r="M184">
        <f t="shared" si="45"/>
        <v>443.52449099033828</v>
      </c>
      <c r="N184">
        <f t="shared" si="46"/>
        <v>40.320408271848997</v>
      </c>
      <c r="O184">
        <f t="shared" si="47"/>
        <v>10.99999999999998</v>
      </c>
      <c r="P184">
        <f t="shared" si="48"/>
        <v>0.61557875224196945</v>
      </c>
      <c r="Q184">
        <f t="shared" si="49"/>
        <v>359.39717589635313</v>
      </c>
      <c r="R184">
        <f t="shared" si="50"/>
        <v>32.672470536032158</v>
      </c>
      <c r="S184">
        <v>0.1</v>
      </c>
      <c r="T184">
        <f t="shared" si="51"/>
        <v>44.352449099033834</v>
      </c>
      <c r="U184">
        <v>20</v>
      </c>
      <c r="V184">
        <f t="shared" si="52"/>
        <v>7187.9435179270622</v>
      </c>
    </row>
    <row r="185" spans="1:22">
      <c r="A185">
        <v>2.8570000000000002</v>
      </c>
      <c r="B185">
        <v>500</v>
      </c>
      <c r="C185" s="6">
        <f t="shared" si="37"/>
        <v>79.432914066030591</v>
      </c>
      <c r="D185" s="12">
        <f t="shared" ref="D185:D248" si="55">D184+1</f>
        <v>11.999999999999982</v>
      </c>
      <c r="E185">
        <f t="shared" si="53"/>
        <v>4581.5726653347538</v>
      </c>
      <c r="F185" s="7">
        <f t="shared" si="38"/>
        <v>23.783766509502726</v>
      </c>
      <c r="G185">
        <f t="shared" si="39"/>
        <v>13.699966576630327</v>
      </c>
      <c r="H185">
        <f t="shared" si="40"/>
        <v>13.699966576630327</v>
      </c>
      <c r="I185">
        <f t="shared" si="41"/>
        <v>875.91454569457255</v>
      </c>
      <c r="J185">
        <f t="shared" si="42"/>
        <v>0.10915840190473561</v>
      </c>
      <c r="K185">
        <f t="shared" si="43"/>
        <v>789.71095939983138</v>
      </c>
      <c r="L185">
        <f t="shared" si="44"/>
        <v>0.50942283466080474</v>
      </c>
      <c r="M185">
        <f t="shared" si="45"/>
        <v>488.5003817949069</v>
      </c>
      <c r="N185">
        <f t="shared" si="46"/>
        <v>40.708365149575634</v>
      </c>
      <c r="O185">
        <f t="shared" si="47"/>
        <v>11.999999999999982</v>
      </c>
      <c r="P185">
        <f t="shared" si="48"/>
        <v>0.62150175800878826</v>
      </c>
      <c r="Q185">
        <f t="shared" si="49"/>
        <v>387.41416389966565</v>
      </c>
      <c r="R185">
        <f t="shared" si="50"/>
        <v>32.284513658305521</v>
      </c>
      <c r="S185">
        <v>0.1</v>
      </c>
      <c r="T185">
        <f t="shared" si="51"/>
        <v>48.850038179490696</v>
      </c>
      <c r="U185">
        <v>20</v>
      </c>
      <c r="V185">
        <f t="shared" si="52"/>
        <v>7748.2832779933133</v>
      </c>
    </row>
    <row r="186" spans="1:22">
      <c r="A186">
        <v>2.8570000000000002</v>
      </c>
      <c r="B186">
        <v>500</v>
      </c>
      <c r="C186" s="6">
        <f t="shared" si="37"/>
        <v>79.432914066030591</v>
      </c>
      <c r="D186" s="12">
        <f t="shared" si="55"/>
        <v>12.999999999999982</v>
      </c>
      <c r="E186">
        <f t="shared" si="53"/>
        <v>4581.5726653347538</v>
      </c>
      <c r="F186" s="7">
        <f t="shared" si="38"/>
        <v>23.783766509502726</v>
      </c>
      <c r="G186">
        <f t="shared" si="39"/>
        <v>13.699966576630327</v>
      </c>
      <c r="H186">
        <f t="shared" si="40"/>
        <v>13.699966576630327</v>
      </c>
      <c r="I186">
        <f t="shared" si="41"/>
        <v>948.90742450245375</v>
      </c>
      <c r="J186">
        <f t="shared" si="42"/>
        <v>0.11605893591585391</v>
      </c>
      <c r="K186">
        <f t="shared" si="43"/>
        <v>850.23056934154351</v>
      </c>
      <c r="L186">
        <f t="shared" si="44"/>
        <v>0.511066202398469</v>
      </c>
      <c r="M186">
        <f t="shared" si="45"/>
        <v>533.20096339738109</v>
      </c>
      <c r="N186">
        <f t="shared" si="46"/>
        <v>41.015458722875522</v>
      </c>
      <c r="O186">
        <f t="shared" si="47"/>
        <v>12.999999999999982</v>
      </c>
      <c r="P186">
        <f t="shared" si="48"/>
        <v>0.62619020950954996</v>
      </c>
      <c r="Q186">
        <f t="shared" si="49"/>
        <v>415.70646110507272</v>
      </c>
      <c r="R186">
        <f t="shared" si="50"/>
        <v>31.977420085005637</v>
      </c>
      <c r="S186">
        <v>0.1</v>
      </c>
      <c r="T186">
        <f t="shared" si="51"/>
        <v>53.320096339738114</v>
      </c>
      <c r="U186">
        <v>20</v>
      </c>
      <c r="V186">
        <f t="shared" si="52"/>
        <v>8314.1292221014537</v>
      </c>
    </row>
    <row r="187" spans="1:22">
      <c r="A187">
        <v>2.8570000000000002</v>
      </c>
      <c r="B187">
        <v>500</v>
      </c>
      <c r="C187" s="6">
        <f t="shared" si="37"/>
        <v>79.432914066030591</v>
      </c>
      <c r="D187" s="12">
        <f t="shared" si="55"/>
        <v>13.999999999999982</v>
      </c>
      <c r="E187">
        <f t="shared" si="53"/>
        <v>4581.5726653347538</v>
      </c>
      <c r="F187" s="7">
        <f t="shared" si="38"/>
        <v>23.783766509502726</v>
      </c>
      <c r="G187">
        <f t="shared" si="39"/>
        <v>13.699966576630327</v>
      </c>
      <c r="H187">
        <f t="shared" si="40"/>
        <v>13.699966576630327</v>
      </c>
      <c r="I187">
        <f t="shared" si="41"/>
        <v>1021.9003033103348</v>
      </c>
      <c r="J187">
        <f t="shared" si="42"/>
        <v>0.122525376906478</v>
      </c>
      <c r="K187">
        <f t="shared" si="43"/>
        <v>910.35830844782174</v>
      </c>
      <c r="L187">
        <f t="shared" si="44"/>
        <v>0.51193257232425582</v>
      </c>
      <c r="M187">
        <f t="shared" si="45"/>
        <v>577.58406544296486</v>
      </c>
      <c r="N187">
        <f t="shared" si="46"/>
        <v>41.256004674497539</v>
      </c>
      <c r="O187">
        <f t="shared" si="47"/>
        <v>13.999999999999982</v>
      </c>
      <c r="P187">
        <f t="shared" si="48"/>
        <v>0.62986266678622194</v>
      </c>
      <c r="Q187">
        <f t="shared" si="49"/>
        <v>444.31623786737003</v>
      </c>
      <c r="R187">
        <f t="shared" si="50"/>
        <v>31.736874133383616</v>
      </c>
      <c r="S187">
        <v>0.1</v>
      </c>
      <c r="T187">
        <f t="shared" si="51"/>
        <v>57.758406544296491</v>
      </c>
      <c r="U187">
        <v>20</v>
      </c>
      <c r="V187">
        <f t="shared" si="52"/>
        <v>8886.3247573474</v>
      </c>
    </row>
    <row r="188" spans="1:22">
      <c r="A188">
        <v>2.8570000000000002</v>
      </c>
      <c r="B188">
        <v>500</v>
      </c>
      <c r="C188" s="6">
        <f t="shared" si="37"/>
        <v>79.432914066030591</v>
      </c>
      <c r="D188" s="12">
        <f t="shared" si="55"/>
        <v>14.999999999999982</v>
      </c>
      <c r="E188">
        <f t="shared" si="53"/>
        <v>4581.5726653347538</v>
      </c>
      <c r="F188" s="7">
        <f t="shared" si="38"/>
        <v>23.783766509502726</v>
      </c>
      <c r="G188">
        <f t="shared" si="39"/>
        <v>13.699966576630327</v>
      </c>
      <c r="H188">
        <f t="shared" si="40"/>
        <v>13.699966576630327</v>
      </c>
      <c r="I188">
        <f t="shared" si="41"/>
        <v>1094.8931821182161</v>
      </c>
      <c r="J188">
        <f t="shared" si="42"/>
        <v>0.12855482233550442</v>
      </c>
      <c r="K188">
        <f t="shared" si="43"/>
        <v>970.17279129814301</v>
      </c>
      <c r="L188">
        <f t="shared" si="44"/>
        <v>0.51216864964758457</v>
      </c>
      <c r="M188">
        <f t="shared" si="45"/>
        <v>621.612479264071</v>
      </c>
      <c r="N188">
        <f t="shared" si="46"/>
        <v>41.440831950938119</v>
      </c>
      <c r="O188">
        <f t="shared" si="47"/>
        <v>14.999999999999984</v>
      </c>
      <c r="P188">
        <f t="shared" si="48"/>
        <v>0.63268445726623079</v>
      </c>
      <c r="Q188">
        <f t="shared" si="49"/>
        <v>473.28070285414515</v>
      </c>
      <c r="R188">
        <f t="shared" si="50"/>
        <v>31.552046856943047</v>
      </c>
      <c r="S188">
        <v>0.1</v>
      </c>
      <c r="T188">
        <f t="shared" si="51"/>
        <v>62.1612479264071</v>
      </c>
      <c r="U188">
        <v>20</v>
      </c>
      <c r="V188">
        <f t="shared" si="52"/>
        <v>9465.6140570829029</v>
      </c>
    </row>
    <row r="189" spans="1:22">
      <c r="A189">
        <v>2.8570000000000002</v>
      </c>
      <c r="B189">
        <v>500</v>
      </c>
      <c r="C189" s="6">
        <f t="shared" si="37"/>
        <v>79.432914066030591</v>
      </c>
      <c r="D189" s="12">
        <f t="shared" si="55"/>
        <v>15.999999999999982</v>
      </c>
      <c r="E189">
        <f t="shared" si="53"/>
        <v>4581.5726653347538</v>
      </c>
      <c r="F189" s="7">
        <f t="shared" si="38"/>
        <v>23.783766509502726</v>
      </c>
      <c r="G189">
        <f t="shared" si="39"/>
        <v>13.699966576630327</v>
      </c>
      <c r="H189">
        <f t="shared" si="40"/>
        <v>13.699966576630327</v>
      </c>
      <c r="I189">
        <f t="shared" si="41"/>
        <v>1167.8860609260971</v>
      </c>
      <c r="J189">
        <f t="shared" si="42"/>
        <v>0.13414877582124349</v>
      </c>
      <c r="K189">
        <f t="shared" si="43"/>
        <v>1029.7467896841174</v>
      </c>
      <c r="L189">
        <f t="shared" si="44"/>
        <v>0.5118868828591403</v>
      </c>
      <c r="M189">
        <f t="shared" si="45"/>
        <v>665.25314554758938</v>
      </c>
      <c r="N189">
        <f t="shared" si="46"/>
        <v>41.578321596724379</v>
      </c>
      <c r="O189">
        <f t="shared" si="47"/>
        <v>15.999999999999984</v>
      </c>
      <c r="P189">
        <f t="shared" si="48"/>
        <v>0.63478353582785307</v>
      </c>
      <c r="Q189">
        <f t="shared" si="49"/>
        <v>502.63291537850785</v>
      </c>
      <c r="R189">
        <f t="shared" si="50"/>
        <v>31.414557211156776</v>
      </c>
      <c r="S189">
        <v>0.1</v>
      </c>
      <c r="T189">
        <f t="shared" si="51"/>
        <v>66.525314554758936</v>
      </c>
      <c r="U189">
        <v>20</v>
      </c>
      <c r="V189">
        <f t="shared" si="52"/>
        <v>10052.658307570156</v>
      </c>
    </row>
    <row r="190" spans="1:22">
      <c r="A190">
        <v>2.8570000000000002</v>
      </c>
      <c r="B190">
        <v>500</v>
      </c>
      <c r="C190" s="6">
        <f t="shared" si="37"/>
        <v>79.432914066030591</v>
      </c>
      <c r="D190" s="12">
        <f t="shared" si="55"/>
        <v>16.999999999999982</v>
      </c>
      <c r="E190">
        <f t="shared" si="53"/>
        <v>4581.5726653347538</v>
      </c>
      <c r="F190" s="7">
        <f t="shared" si="38"/>
        <v>23.783766509502726</v>
      </c>
      <c r="G190">
        <f t="shared" si="39"/>
        <v>13.699966576630327</v>
      </c>
      <c r="H190">
        <f t="shared" si="40"/>
        <v>13.699966576630327</v>
      </c>
      <c r="I190">
        <f t="shared" si="41"/>
        <v>1240.8789397339783</v>
      </c>
      <c r="J190">
        <f t="shared" si="42"/>
        <v>0.13931281780966648</v>
      </c>
      <c r="K190">
        <f t="shared" si="43"/>
        <v>1089.1468263471072</v>
      </c>
      <c r="L190">
        <f t="shared" si="44"/>
        <v>0.51117486625217046</v>
      </c>
      <c r="M190">
        <f t="shared" si="45"/>
        <v>708.47659667382959</v>
      </c>
      <c r="N190">
        <f t="shared" si="46"/>
        <v>41.675093921990019</v>
      </c>
      <c r="O190">
        <f t="shared" si="47"/>
        <v>16.999999999999982</v>
      </c>
      <c r="P190">
        <f t="shared" si="48"/>
        <v>0.6362609759082446</v>
      </c>
      <c r="Q190">
        <f t="shared" si="49"/>
        <v>532.40234306014872</v>
      </c>
      <c r="R190">
        <f t="shared" si="50"/>
        <v>31.317784885891136</v>
      </c>
      <c r="S190">
        <v>0.1</v>
      </c>
      <c r="T190">
        <f t="shared" si="51"/>
        <v>70.847659667382956</v>
      </c>
      <c r="U190">
        <v>20</v>
      </c>
      <c r="V190">
        <f t="shared" si="52"/>
        <v>10648.046861202974</v>
      </c>
    </row>
    <row r="191" spans="1:22">
      <c r="A191">
        <v>2.8570000000000002</v>
      </c>
      <c r="B191">
        <v>500</v>
      </c>
      <c r="C191" s="6">
        <f t="shared" si="37"/>
        <v>79.432914066030591</v>
      </c>
      <c r="D191" s="12">
        <f t="shared" si="55"/>
        <v>17.999999999999982</v>
      </c>
      <c r="E191">
        <f t="shared" si="53"/>
        <v>4581.5726653347538</v>
      </c>
      <c r="F191" s="7">
        <f t="shared" si="38"/>
        <v>23.783766509502726</v>
      </c>
      <c r="G191">
        <f t="shared" si="39"/>
        <v>13.699966576630327</v>
      </c>
      <c r="H191">
        <f t="shared" si="40"/>
        <v>13.699966576630327</v>
      </c>
      <c r="I191">
        <f t="shared" si="41"/>
        <v>1313.8718185418595</v>
      </c>
      <c r="J191">
        <f t="shared" si="42"/>
        <v>0.14405622175754981</v>
      </c>
      <c r="K191">
        <f t="shared" si="43"/>
        <v>1148.4329122597064</v>
      </c>
      <c r="L191">
        <f t="shared" si="44"/>
        <v>0.51010176348335756</v>
      </c>
      <c r="M191">
        <f t="shared" si="45"/>
        <v>751.25656006815746</v>
      </c>
      <c r="N191">
        <f t="shared" si="46"/>
        <v>41.736475559342125</v>
      </c>
      <c r="O191">
        <f t="shared" si="47"/>
        <v>17.999999999999982</v>
      </c>
      <c r="P191">
        <f t="shared" si="48"/>
        <v>0.6371981001426279</v>
      </c>
      <c r="Q191">
        <f t="shared" si="49"/>
        <v>562.61525847370206</v>
      </c>
      <c r="R191">
        <f t="shared" si="50"/>
        <v>31.256403248539034</v>
      </c>
      <c r="S191">
        <v>0.1</v>
      </c>
      <c r="T191">
        <f t="shared" si="51"/>
        <v>75.125656006815746</v>
      </c>
      <c r="U191">
        <v>20</v>
      </c>
      <c r="V191">
        <f t="shared" si="52"/>
        <v>11252.305169474041</v>
      </c>
    </row>
    <row r="192" spans="1:22">
      <c r="A192">
        <v>2.8570000000000002</v>
      </c>
      <c r="B192">
        <v>500</v>
      </c>
      <c r="C192" s="6">
        <f t="shared" si="37"/>
        <v>79.432914066030591</v>
      </c>
      <c r="D192" s="12">
        <f t="shared" si="55"/>
        <v>18.999999999999982</v>
      </c>
      <c r="E192">
        <f t="shared" si="53"/>
        <v>4581.5726653347538</v>
      </c>
      <c r="F192" s="7">
        <f t="shared" si="38"/>
        <v>23.783766509502726</v>
      </c>
      <c r="G192">
        <f t="shared" si="39"/>
        <v>13.699966576630327</v>
      </c>
      <c r="H192">
        <f t="shared" si="40"/>
        <v>13.699966576630327</v>
      </c>
      <c r="I192">
        <f t="shared" si="41"/>
        <v>1386.8646973497407</v>
      </c>
      <c r="J192">
        <f t="shared" si="42"/>
        <v>0.14839152907179318</v>
      </c>
      <c r="K192">
        <f t="shared" si="43"/>
        <v>1207.6584180925624</v>
      </c>
      <c r="L192">
        <f t="shared" si="44"/>
        <v>0.50872281199802583</v>
      </c>
      <c r="M192">
        <f t="shared" si="45"/>
        <v>793.56966564231413</v>
      </c>
      <c r="N192">
        <f t="shared" si="46"/>
        <v>41.766824507490256</v>
      </c>
      <c r="O192">
        <f t="shared" si="47"/>
        <v>18.999999999999982</v>
      </c>
      <c r="P192">
        <f t="shared" si="48"/>
        <v>0.63766144286244664</v>
      </c>
      <c r="Q192">
        <f t="shared" si="49"/>
        <v>593.29503170742657</v>
      </c>
      <c r="R192">
        <f t="shared" si="50"/>
        <v>31.226054300390903</v>
      </c>
      <c r="S192">
        <v>0.1</v>
      </c>
      <c r="T192">
        <f t="shared" si="51"/>
        <v>79.356966564231413</v>
      </c>
      <c r="U192">
        <v>20</v>
      </c>
      <c r="V192">
        <f t="shared" si="52"/>
        <v>11865.900634148531</v>
      </c>
    </row>
    <row r="193" spans="1:22">
      <c r="A193">
        <v>2.8570000000000002</v>
      </c>
      <c r="B193">
        <v>500</v>
      </c>
      <c r="C193" s="6">
        <f t="shared" si="37"/>
        <v>79.432914066030591</v>
      </c>
      <c r="D193" s="12">
        <f t="shared" si="55"/>
        <v>19.999999999999982</v>
      </c>
      <c r="E193">
        <f t="shared" si="53"/>
        <v>4581.5726653347538</v>
      </c>
      <c r="F193" s="7">
        <f t="shared" si="38"/>
        <v>23.783766509502726</v>
      </c>
      <c r="G193">
        <f t="shared" si="39"/>
        <v>13.699966576630327</v>
      </c>
      <c r="H193">
        <f t="shared" si="40"/>
        <v>13.699966576630327</v>
      </c>
      <c r="I193">
        <f t="shared" si="41"/>
        <v>1459.8575761576219</v>
      </c>
      <c r="J193">
        <f t="shared" si="42"/>
        <v>0.15233409621334842</v>
      </c>
      <c r="K193">
        <f t="shared" si="43"/>
        <v>1266.870069153397</v>
      </c>
      <c r="L193">
        <f t="shared" si="44"/>
        <v>0.50708255741575747</v>
      </c>
      <c r="M193">
        <f t="shared" si="45"/>
        <v>835.39522158400678</v>
      </c>
      <c r="N193">
        <f t="shared" si="46"/>
        <v>41.769761079200379</v>
      </c>
      <c r="O193">
        <f t="shared" si="47"/>
        <v>19.999999999999979</v>
      </c>
      <c r="P193">
        <f t="shared" si="48"/>
        <v>0.63770627601832641</v>
      </c>
      <c r="Q193">
        <f t="shared" si="49"/>
        <v>624.4623545736149</v>
      </c>
      <c r="R193">
        <f t="shared" si="50"/>
        <v>31.223117728680773</v>
      </c>
      <c r="S193">
        <v>0.1</v>
      </c>
      <c r="T193">
        <f t="shared" si="51"/>
        <v>83.539522158400686</v>
      </c>
      <c r="U193">
        <v>20</v>
      </c>
      <c r="V193">
        <f t="shared" si="52"/>
        <v>12489.247091472298</v>
      </c>
    </row>
    <row r="194" spans="1:22">
      <c r="A194">
        <v>2.8570000000000002</v>
      </c>
      <c r="B194">
        <v>500</v>
      </c>
      <c r="C194" s="6">
        <f t="shared" si="37"/>
        <v>79.432914066030591</v>
      </c>
      <c r="D194" s="12">
        <f t="shared" si="55"/>
        <v>20.999999999999982</v>
      </c>
      <c r="E194">
        <f t="shared" si="53"/>
        <v>4581.5726653347538</v>
      </c>
      <c r="F194" s="7">
        <f t="shared" si="38"/>
        <v>23.783766509502726</v>
      </c>
      <c r="G194">
        <f t="shared" si="39"/>
        <v>13.699966576630327</v>
      </c>
      <c r="H194">
        <f t="shared" si="40"/>
        <v>13.699966576630327</v>
      </c>
      <c r="I194">
        <f t="shared" si="41"/>
        <v>1532.8504549655031</v>
      </c>
      <c r="J194">
        <f t="shared" si="42"/>
        <v>0.1559016270806261</v>
      </c>
      <c r="K194">
        <f t="shared" si="43"/>
        <v>1326.1080519774926</v>
      </c>
      <c r="L194">
        <f t="shared" si="44"/>
        <v>0.50521722680722525</v>
      </c>
      <c r="M194">
        <f t="shared" si="45"/>
        <v>876.71503545481119</v>
      </c>
      <c r="N194">
        <f t="shared" si="46"/>
        <v>41.748335021657709</v>
      </c>
      <c r="O194">
        <f t="shared" si="47"/>
        <v>20.999999999999982</v>
      </c>
      <c r="P194">
        <f t="shared" si="48"/>
        <v>0.63737916063599553</v>
      </c>
      <c r="Q194">
        <f t="shared" si="49"/>
        <v>656.13541951069192</v>
      </c>
      <c r="R194">
        <f t="shared" si="50"/>
        <v>31.244543786223449</v>
      </c>
      <c r="S194">
        <v>0.1</v>
      </c>
      <c r="T194">
        <f t="shared" si="51"/>
        <v>87.67150354548113</v>
      </c>
      <c r="U194">
        <v>20</v>
      </c>
      <c r="V194">
        <f t="shared" si="52"/>
        <v>13122.708390213838</v>
      </c>
    </row>
    <row r="195" spans="1:22">
      <c r="A195">
        <v>2.8570000000000002</v>
      </c>
      <c r="B195">
        <v>500</v>
      </c>
      <c r="C195" s="6">
        <f t="shared" si="37"/>
        <v>79.432914066030591</v>
      </c>
      <c r="D195" s="12">
        <f t="shared" si="55"/>
        <v>21.999999999999982</v>
      </c>
      <c r="E195">
        <f t="shared" si="53"/>
        <v>4581.5726653347538</v>
      </c>
      <c r="F195" s="7">
        <f t="shared" si="38"/>
        <v>23.783766509502726</v>
      </c>
      <c r="G195">
        <f t="shared" si="39"/>
        <v>13.699966576630327</v>
      </c>
      <c r="H195">
        <f t="shared" si="40"/>
        <v>13.699966576630327</v>
      </c>
      <c r="I195">
        <f t="shared" si="41"/>
        <v>1605.8433337733841</v>
      </c>
      <c r="J195">
        <f t="shared" si="42"/>
        <v>0.15911370308153522</v>
      </c>
      <c r="K195">
        <f t="shared" si="43"/>
        <v>1385.4062198593683</v>
      </c>
      <c r="L195">
        <f t="shared" si="44"/>
        <v>0.50315650495186015</v>
      </c>
      <c r="M195">
        <f t="shared" si="45"/>
        <v>917.51326543702396</v>
      </c>
      <c r="N195">
        <f t="shared" si="46"/>
        <v>41.705148428955667</v>
      </c>
      <c r="O195">
        <f t="shared" si="47"/>
        <v>21.999999999999982</v>
      </c>
      <c r="P195">
        <f t="shared" si="48"/>
        <v>0.63671982334283461</v>
      </c>
      <c r="Q195">
        <f t="shared" si="49"/>
        <v>688.33006833636023</v>
      </c>
      <c r="R195">
        <f t="shared" si="50"/>
        <v>31.287730378925492</v>
      </c>
      <c r="S195">
        <v>0.1</v>
      </c>
      <c r="T195">
        <f t="shared" si="51"/>
        <v>91.751326543702405</v>
      </c>
      <c r="U195">
        <v>20</v>
      </c>
      <c r="V195">
        <f t="shared" si="52"/>
        <v>13766.601366727205</v>
      </c>
    </row>
    <row r="196" spans="1:22">
      <c r="A196">
        <v>2.8570000000000002</v>
      </c>
      <c r="B196">
        <v>500</v>
      </c>
      <c r="C196" s="6">
        <f t="shared" ref="C196:C259" si="56">1000/H196+6.5*(1-1/(1+(B196/47.408)^1.9851))</f>
        <v>79.432914066030591</v>
      </c>
      <c r="D196" s="12">
        <f t="shared" si="55"/>
        <v>22.999999999999982</v>
      </c>
      <c r="E196">
        <f t="shared" si="53"/>
        <v>4581.5726653347538</v>
      </c>
      <c r="F196" s="7">
        <f t="shared" ref="F196:F259" si="57">32.988-32.988/(1+(B196/(0.026715*EXP(A196/0.33926)))^0.6705)</f>
        <v>23.783766509502726</v>
      </c>
      <c r="G196">
        <f t="shared" ref="G196:G259" si="58">H196</f>
        <v>13.699966576630327</v>
      </c>
      <c r="H196">
        <f t="shared" ref="H196:H259" si="59">1.9896+(20.8-1.9896)/(1+(A196/4.0434)^1.4407)</f>
        <v>13.699966576630327</v>
      </c>
      <c r="I196">
        <f t="shared" ref="I196:I259" si="60">D196*1000/G196</f>
        <v>1678.8362125812653</v>
      </c>
      <c r="J196">
        <f t="shared" ref="J196:J259" si="61">(0.067366+A196*0.039693)*ERF(0.05*D196)</f>
        <v>0.16199132224760268</v>
      </c>
      <c r="K196">
        <f t="shared" ref="K196:K259" si="62">I196/(1+J196)</f>
        <v>1444.7923839344567</v>
      </c>
      <c r="L196">
        <f t="shared" ref="L196:L259" si="63">1-(Q196/I196)*(1+J196)</f>
        <v>0.50092488789953538</v>
      </c>
      <c r="M196">
        <f t="shared" ref="M196:M259" si="64">N196*D196</f>
        <v>957.77629160727872</v>
      </c>
      <c r="N196">
        <f t="shared" ref="N196:N259" si="65">I196/D196-R196</f>
        <v>41.642447461186066</v>
      </c>
      <c r="O196">
        <f t="shared" ref="O196:O259" si="66">(M196+Q196)*(G196/1000)</f>
        <v>22.999999999999979</v>
      </c>
      <c r="P196">
        <f t="shared" ref="P196:P259" si="67">N196/65.5</f>
        <v>0.63576255665932924</v>
      </c>
      <c r="Q196">
        <f t="shared" ref="Q196:Q259" si="68">D196*R196</f>
        <v>721.05992097398644</v>
      </c>
      <c r="R196">
        <f t="shared" ref="R196:R259" si="69">F196+(C196-F196)/(1+1.304*D196^2.1393)^0.35535+28/(1+E196*D196^-2)</f>
        <v>31.350431346695089</v>
      </c>
      <c r="S196">
        <v>0.1</v>
      </c>
      <c r="T196">
        <f t="shared" ref="T196:T259" si="70">M196*S196</f>
        <v>95.777629160727884</v>
      </c>
      <c r="U196">
        <v>20</v>
      </c>
      <c r="V196">
        <f t="shared" ref="V196:V259" si="71">Q196*U196</f>
        <v>14421.19841947973</v>
      </c>
    </row>
    <row r="197" spans="1:22">
      <c r="A197">
        <v>2.8570000000000002</v>
      </c>
      <c r="B197">
        <v>500</v>
      </c>
      <c r="C197" s="6">
        <f t="shared" si="56"/>
        <v>79.432914066030591</v>
      </c>
      <c r="D197" s="12">
        <f t="shared" si="55"/>
        <v>23.999999999999982</v>
      </c>
      <c r="E197">
        <f t="shared" ref="E197:E260" si="72">1652.264+(14159350000-1652.264)/(1+(B197/0.02673144)^1.564691)</f>
        <v>4581.5726653347538</v>
      </c>
      <c r="F197" s="7">
        <f t="shared" si="57"/>
        <v>23.783766509502726</v>
      </c>
      <c r="G197">
        <f t="shared" si="58"/>
        <v>13.699966576630327</v>
      </c>
      <c r="H197">
        <f t="shared" si="59"/>
        <v>13.699966576630327</v>
      </c>
      <c r="I197">
        <f t="shared" si="60"/>
        <v>1751.8290913891465</v>
      </c>
      <c r="J197">
        <f t="shared" si="61"/>
        <v>0.16455645740950905</v>
      </c>
      <c r="K197">
        <f t="shared" si="62"/>
        <v>1504.2886759530686</v>
      </c>
      <c r="L197">
        <f t="shared" si="63"/>
        <v>0.49854273117327497</v>
      </c>
      <c r="M197">
        <f t="shared" si="64"/>
        <v>997.49260041875038</v>
      </c>
      <c r="N197">
        <f t="shared" si="65"/>
        <v>41.56219168411463</v>
      </c>
      <c r="O197">
        <f t="shared" si="66"/>
        <v>23.999999999999982</v>
      </c>
      <c r="P197">
        <f t="shared" si="67"/>
        <v>0.63453727762007073</v>
      </c>
      <c r="Q197">
        <f t="shared" si="68"/>
        <v>754.33649097039608</v>
      </c>
      <c r="R197">
        <f t="shared" si="69"/>
        <v>31.430687123766525</v>
      </c>
      <c r="S197">
        <v>0.1</v>
      </c>
      <c r="T197">
        <f t="shared" si="70"/>
        <v>99.749260041875047</v>
      </c>
      <c r="U197">
        <v>20</v>
      </c>
      <c r="V197">
        <f t="shared" si="71"/>
        <v>15086.729819407921</v>
      </c>
    </row>
    <row r="198" spans="1:22">
      <c r="A198">
        <v>2.8570000000000002</v>
      </c>
      <c r="B198">
        <v>500</v>
      </c>
      <c r="C198" s="6">
        <f t="shared" si="56"/>
        <v>79.432914066030591</v>
      </c>
      <c r="D198" s="12">
        <f t="shared" si="55"/>
        <v>24.999999999999982</v>
      </c>
      <c r="E198">
        <f t="shared" si="72"/>
        <v>4581.5726653347538</v>
      </c>
      <c r="F198" s="7">
        <f t="shared" si="57"/>
        <v>23.783766509502726</v>
      </c>
      <c r="G198">
        <f t="shared" si="58"/>
        <v>13.699966576630327</v>
      </c>
      <c r="H198">
        <f t="shared" si="59"/>
        <v>13.699966576630327</v>
      </c>
      <c r="I198">
        <f t="shared" si="60"/>
        <v>1824.8219701970277</v>
      </c>
      <c r="J198">
        <f t="shared" si="61"/>
        <v>0.16683164191767896</v>
      </c>
      <c r="K198">
        <f t="shared" si="62"/>
        <v>1563.9119686520899</v>
      </c>
      <c r="L198">
        <f t="shared" si="63"/>
        <v>0.49602707300290894</v>
      </c>
      <c r="M198">
        <f t="shared" si="64"/>
        <v>1036.6526777896511</v>
      </c>
      <c r="N198">
        <f t="shared" si="65"/>
        <v>41.466107111586069</v>
      </c>
      <c r="O198">
        <f t="shared" si="66"/>
        <v>24.999999999999986</v>
      </c>
      <c r="P198">
        <f t="shared" si="67"/>
        <v>0.63307033758146669</v>
      </c>
      <c r="Q198">
        <f t="shared" si="68"/>
        <v>788.1692924073767</v>
      </c>
      <c r="R198">
        <f t="shared" si="69"/>
        <v>31.526771696295089</v>
      </c>
      <c r="S198">
        <v>0.1</v>
      </c>
      <c r="T198">
        <f t="shared" si="70"/>
        <v>103.66526777896512</v>
      </c>
      <c r="U198">
        <v>20</v>
      </c>
      <c r="V198">
        <f t="shared" si="71"/>
        <v>15763.385848147534</v>
      </c>
    </row>
    <row r="199" spans="1:22">
      <c r="A199">
        <v>2.8570000000000002</v>
      </c>
      <c r="B199">
        <v>500</v>
      </c>
      <c r="C199" s="6">
        <f t="shared" si="56"/>
        <v>79.432914066030591</v>
      </c>
      <c r="D199" s="12">
        <f t="shared" si="55"/>
        <v>25.999999999999982</v>
      </c>
      <c r="E199">
        <f t="shared" si="72"/>
        <v>4581.5726653347538</v>
      </c>
      <c r="F199" s="7">
        <f t="shared" si="57"/>
        <v>23.783766509502726</v>
      </c>
      <c r="G199">
        <f t="shared" si="58"/>
        <v>13.699966576630327</v>
      </c>
      <c r="H199">
        <f t="shared" si="59"/>
        <v>13.699966576630327</v>
      </c>
      <c r="I199">
        <f t="shared" si="60"/>
        <v>1897.8148490049089</v>
      </c>
      <c r="J199">
        <f t="shared" si="61"/>
        <v>0.16883958973219018</v>
      </c>
      <c r="K199">
        <f t="shared" si="62"/>
        <v>1623.6743396412032</v>
      </c>
      <c r="L199">
        <f t="shared" si="63"/>
        <v>0.49339228858109496</v>
      </c>
      <c r="M199">
        <f t="shared" si="64"/>
        <v>1075.2489077096768</v>
      </c>
      <c r="N199">
        <f t="shared" si="65"/>
        <v>41.355727219602983</v>
      </c>
      <c r="O199">
        <f t="shared" si="66"/>
        <v>25.999999999999982</v>
      </c>
      <c r="P199">
        <f t="shared" si="67"/>
        <v>0.63138514839088522</v>
      </c>
      <c r="Q199">
        <f t="shared" si="68"/>
        <v>822.56594129523194</v>
      </c>
      <c r="R199">
        <f t="shared" si="69"/>
        <v>31.637151588278172</v>
      </c>
      <c r="S199">
        <v>0.1</v>
      </c>
      <c r="T199">
        <f t="shared" si="70"/>
        <v>107.52489077096769</v>
      </c>
      <c r="U199">
        <v>20</v>
      </c>
      <c r="V199">
        <f t="shared" si="71"/>
        <v>16451.31882590464</v>
      </c>
    </row>
    <row r="200" spans="1:22">
      <c r="A200">
        <v>2.8570000000000002</v>
      </c>
      <c r="B200">
        <v>500</v>
      </c>
      <c r="C200" s="6">
        <f t="shared" si="56"/>
        <v>79.432914066030591</v>
      </c>
      <c r="D200" s="12">
        <f t="shared" si="55"/>
        <v>26.999999999999982</v>
      </c>
      <c r="E200">
        <f t="shared" si="72"/>
        <v>4581.5726653347538</v>
      </c>
      <c r="F200" s="7">
        <f t="shared" si="57"/>
        <v>23.783766509502726</v>
      </c>
      <c r="G200">
        <f t="shared" si="58"/>
        <v>13.699966576630327</v>
      </c>
      <c r="H200">
        <f t="shared" si="59"/>
        <v>13.699966576630327</v>
      </c>
      <c r="I200">
        <f t="shared" si="60"/>
        <v>1970.8077278127898</v>
      </c>
      <c r="J200">
        <f t="shared" si="61"/>
        <v>0.17060285499845126</v>
      </c>
      <c r="K200">
        <f t="shared" si="62"/>
        <v>1683.5835649960013</v>
      </c>
      <c r="L200">
        <f t="shared" si="63"/>
        <v>0.49065061496433082</v>
      </c>
      <c r="M200">
        <f t="shared" si="64"/>
        <v>1113.2754743259168</v>
      </c>
      <c r="N200">
        <f t="shared" si="65"/>
        <v>41.232424975033986</v>
      </c>
      <c r="O200">
        <f t="shared" si="66"/>
        <v>26.999999999999982</v>
      </c>
      <c r="P200">
        <f t="shared" si="67"/>
        <v>0.62950267137456473</v>
      </c>
      <c r="Q200">
        <f t="shared" si="68"/>
        <v>857.53225348687295</v>
      </c>
      <c r="R200">
        <f t="shared" si="69"/>
        <v>31.760453832847169</v>
      </c>
      <c r="S200">
        <v>0.1</v>
      </c>
      <c r="T200">
        <f t="shared" si="70"/>
        <v>111.32754743259169</v>
      </c>
      <c r="U200">
        <v>20</v>
      </c>
      <c r="V200">
        <f t="shared" si="71"/>
        <v>17150.64506973746</v>
      </c>
    </row>
    <row r="201" spans="1:22">
      <c r="A201">
        <v>2.8570000000000002</v>
      </c>
      <c r="B201">
        <v>500</v>
      </c>
      <c r="C201" s="6">
        <f t="shared" si="56"/>
        <v>79.432914066030591</v>
      </c>
      <c r="D201" s="12">
        <f t="shared" si="55"/>
        <v>27.999999999999982</v>
      </c>
      <c r="E201">
        <f t="shared" si="72"/>
        <v>4581.5726653347538</v>
      </c>
      <c r="F201" s="7">
        <f t="shared" si="57"/>
        <v>23.783766509502726</v>
      </c>
      <c r="G201">
        <f t="shared" si="58"/>
        <v>13.699966576630327</v>
      </c>
      <c r="H201">
        <f t="shared" si="59"/>
        <v>13.699966576630327</v>
      </c>
      <c r="I201">
        <f t="shared" si="60"/>
        <v>2043.800606620671</v>
      </c>
      <c r="J201">
        <f t="shared" si="61"/>
        <v>0.17214353453814737</v>
      </c>
      <c r="K201">
        <f t="shared" si="62"/>
        <v>1743.6436292983328</v>
      </c>
      <c r="L201">
        <f t="shared" si="63"/>
        <v>0.48781257511064957</v>
      </c>
      <c r="M201">
        <f t="shared" si="64"/>
        <v>1150.7282662056371</v>
      </c>
      <c r="N201">
        <f t="shared" si="65"/>
        <v>41.097438078772775</v>
      </c>
      <c r="O201">
        <f t="shared" si="66"/>
        <v>27.999999999999986</v>
      </c>
      <c r="P201">
        <f t="shared" si="67"/>
        <v>0.62744180272935535</v>
      </c>
      <c r="Q201">
        <f t="shared" si="68"/>
        <v>893.07234041503409</v>
      </c>
      <c r="R201">
        <f t="shared" si="69"/>
        <v>31.89544072910838</v>
      </c>
      <c r="S201">
        <v>0.1</v>
      </c>
      <c r="T201">
        <f t="shared" si="70"/>
        <v>115.07282662056372</v>
      </c>
      <c r="U201">
        <v>20</v>
      </c>
      <c r="V201">
        <f t="shared" si="71"/>
        <v>17861.446808300683</v>
      </c>
    </row>
    <row r="202" spans="1:22">
      <c r="A202">
        <v>2.8570000000000002</v>
      </c>
      <c r="B202">
        <v>500</v>
      </c>
      <c r="C202" s="6">
        <f t="shared" si="56"/>
        <v>79.432914066030591</v>
      </c>
      <c r="D202" s="12">
        <f t="shared" si="55"/>
        <v>28.999999999999982</v>
      </c>
      <c r="E202">
        <f t="shared" si="72"/>
        <v>4581.5726653347538</v>
      </c>
      <c r="F202" s="7">
        <f t="shared" si="57"/>
        <v>23.783766509502726</v>
      </c>
      <c r="G202">
        <f t="shared" si="58"/>
        <v>13.699966576630327</v>
      </c>
      <c r="H202">
        <f t="shared" si="59"/>
        <v>13.699966576630327</v>
      </c>
      <c r="I202">
        <f t="shared" si="60"/>
        <v>2116.7934854285522</v>
      </c>
      <c r="J202">
        <f t="shared" si="61"/>
        <v>0.1734830150796503</v>
      </c>
      <c r="K202">
        <f t="shared" si="62"/>
        <v>1803.8552396813982</v>
      </c>
      <c r="L202">
        <f t="shared" si="63"/>
        <v>0.48488732188939621</v>
      </c>
      <c r="M202">
        <f t="shared" si="64"/>
        <v>1187.6047819924222</v>
      </c>
      <c r="N202">
        <f t="shared" si="65"/>
        <v>40.95188903422148</v>
      </c>
      <c r="O202">
        <f t="shared" si="66"/>
        <v>28.999999999999982</v>
      </c>
      <c r="P202">
        <f t="shared" si="67"/>
        <v>0.62521967991177829</v>
      </c>
      <c r="Q202">
        <f t="shared" si="68"/>
        <v>929.18870343613003</v>
      </c>
      <c r="R202">
        <f t="shared" si="69"/>
        <v>32.040989773659675</v>
      </c>
      <c r="S202">
        <v>0.1</v>
      </c>
      <c r="T202">
        <f t="shared" si="70"/>
        <v>118.76047819924223</v>
      </c>
      <c r="U202">
        <v>20</v>
      </c>
      <c r="V202">
        <f t="shared" si="71"/>
        <v>18583.7740687226</v>
      </c>
    </row>
    <row r="203" spans="1:22">
      <c r="A203">
        <v>2.8570000000000002</v>
      </c>
      <c r="B203">
        <v>500</v>
      </c>
      <c r="C203" s="6">
        <f t="shared" si="56"/>
        <v>79.432914066030591</v>
      </c>
      <c r="D203" s="12">
        <f t="shared" si="55"/>
        <v>29.999999999999982</v>
      </c>
      <c r="E203">
        <f t="shared" si="72"/>
        <v>4581.5726653347538</v>
      </c>
      <c r="F203" s="7">
        <f t="shared" si="57"/>
        <v>23.783766509502726</v>
      </c>
      <c r="G203">
        <f t="shared" si="58"/>
        <v>13.699966576630327</v>
      </c>
      <c r="H203">
        <f t="shared" si="59"/>
        <v>13.699966576630327</v>
      </c>
      <c r="I203">
        <f t="shared" si="60"/>
        <v>2189.7863642364332</v>
      </c>
      <c r="J203">
        <f t="shared" si="61"/>
        <v>0.17464176557878591</v>
      </c>
      <c r="K203">
        <f t="shared" si="62"/>
        <v>1864.2163325066608</v>
      </c>
      <c r="L203">
        <f t="shared" si="63"/>
        <v>0.48188291758012436</v>
      </c>
      <c r="M203">
        <f t="shared" si="64"/>
        <v>1223.9040370386015</v>
      </c>
      <c r="N203">
        <f t="shared" si="65"/>
        <v>40.796801234620077</v>
      </c>
      <c r="O203">
        <f t="shared" si="66"/>
        <v>29.999999999999979</v>
      </c>
      <c r="P203">
        <f t="shared" si="67"/>
        <v>0.62285192724610805</v>
      </c>
      <c r="Q203">
        <f t="shared" si="68"/>
        <v>965.88232719783173</v>
      </c>
      <c r="R203">
        <f t="shared" si="69"/>
        <v>32.196077573261078</v>
      </c>
      <c r="S203">
        <v>0.1</v>
      </c>
      <c r="T203">
        <f t="shared" si="70"/>
        <v>122.39040370386016</v>
      </c>
      <c r="U203">
        <v>20</v>
      </c>
      <c r="V203">
        <f t="shared" si="71"/>
        <v>19317.646543956635</v>
      </c>
    </row>
    <row r="204" spans="1:22">
      <c r="A204">
        <v>2.8570000000000002</v>
      </c>
      <c r="B204">
        <v>500</v>
      </c>
      <c r="C204" s="6">
        <f t="shared" si="56"/>
        <v>79.432914066030591</v>
      </c>
      <c r="D204" s="12">
        <f t="shared" si="55"/>
        <v>30.999999999999982</v>
      </c>
      <c r="E204">
        <f t="shared" si="72"/>
        <v>4581.5726653347538</v>
      </c>
      <c r="F204" s="7">
        <f t="shared" si="57"/>
        <v>23.783766509502726</v>
      </c>
      <c r="G204">
        <f t="shared" si="58"/>
        <v>13.699966576630327</v>
      </c>
      <c r="H204">
        <f t="shared" si="59"/>
        <v>13.699966576630327</v>
      </c>
      <c r="I204">
        <f t="shared" si="60"/>
        <v>2262.7792430443146</v>
      </c>
      <c r="J204">
        <f t="shared" si="61"/>
        <v>0.1756391736783901</v>
      </c>
      <c r="K204">
        <f t="shared" si="62"/>
        <v>1924.7225625907258</v>
      </c>
      <c r="L204">
        <f t="shared" si="63"/>
        <v>0.47880656065050975</v>
      </c>
      <c r="M204">
        <f t="shared" si="64"/>
        <v>1259.6264708540896</v>
      </c>
      <c r="N204">
        <f t="shared" si="65"/>
        <v>40.633111963035169</v>
      </c>
      <c r="O204">
        <f t="shared" si="66"/>
        <v>30.999999999999982</v>
      </c>
      <c r="P204">
        <f t="shared" si="67"/>
        <v>0.62035285439748356</v>
      </c>
      <c r="Q204">
        <f t="shared" si="68"/>
        <v>1003.1527721902249</v>
      </c>
      <c r="R204">
        <f t="shared" si="69"/>
        <v>32.359766844845986</v>
      </c>
      <c r="S204">
        <v>0.1</v>
      </c>
      <c r="T204">
        <f t="shared" si="70"/>
        <v>125.96264708540896</v>
      </c>
      <c r="U204">
        <v>20</v>
      </c>
      <c r="V204">
        <f t="shared" si="71"/>
        <v>20063.0554438045</v>
      </c>
    </row>
    <row r="205" spans="1:22">
      <c r="A205">
        <v>2.8570000000000002</v>
      </c>
      <c r="B205">
        <v>500</v>
      </c>
      <c r="C205" s="6">
        <f t="shared" si="56"/>
        <v>79.432914066030591</v>
      </c>
      <c r="D205" s="12">
        <f t="shared" si="55"/>
        <v>31.999999999999982</v>
      </c>
      <c r="E205">
        <f t="shared" si="72"/>
        <v>4581.5726653347538</v>
      </c>
      <c r="F205" s="7">
        <f t="shared" si="57"/>
        <v>23.783766509502726</v>
      </c>
      <c r="G205">
        <f t="shared" si="58"/>
        <v>13.699966576630327</v>
      </c>
      <c r="H205">
        <f t="shared" si="59"/>
        <v>13.699966576630327</v>
      </c>
      <c r="I205">
        <f t="shared" si="60"/>
        <v>2335.7721218521956</v>
      </c>
      <c r="J205">
        <f t="shared" si="61"/>
        <v>0.17649342425033795</v>
      </c>
      <c r="K205">
        <f t="shared" si="62"/>
        <v>1985.3677663694129</v>
      </c>
      <c r="L205">
        <f t="shared" si="63"/>
        <v>0.47566476896814625</v>
      </c>
      <c r="M205">
        <f t="shared" si="64"/>
        <v>1294.7738553896941</v>
      </c>
      <c r="N205">
        <f t="shared" si="65"/>
        <v>40.461682980927961</v>
      </c>
      <c r="O205">
        <f t="shared" si="66"/>
        <v>31.999999999999982</v>
      </c>
      <c r="P205">
        <f t="shared" si="67"/>
        <v>0.61773561802943455</v>
      </c>
      <c r="Q205">
        <f t="shared" si="68"/>
        <v>1040.9982664625015</v>
      </c>
      <c r="R205">
        <f t="shared" si="69"/>
        <v>32.531195826953194</v>
      </c>
      <c r="S205">
        <v>0.1</v>
      </c>
      <c r="T205">
        <f t="shared" si="70"/>
        <v>129.4773855389694</v>
      </c>
      <c r="U205">
        <v>20</v>
      </c>
      <c r="V205">
        <f t="shared" si="71"/>
        <v>20819.96532925003</v>
      </c>
    </row>
    <row r="206" spans="1:22">
      <c r="A206">
        <v>2.8570000000000002</v>
      </c>
      <c r="B206">
        <v>500</v>
      </c>
      <c r="C206" s="6">
        <f t="shared" si="56"/>
        <v>79.432914066030591</v>
      </c>
      <c r="D206" s="12">
        <f t="shared" si="55"/>
        <v>32.999999999999986</v>
      </c>
      <c r="E206">
        <f t="shared" si="72"/>
        <v>4581.5726653347538</v>
      </c>
      <c r="F206" s="7">
        <f t="shared" si="57"/>
        <v>23.783766509502726</v>
      </c>
      <c r="G206">
        <f t="shared" si="58"/>
        <v>13.699966576630327</v>
      </c>
      <c r="H206">
        <f t="shared" si="59"/>
        <v>13.699966576630327</v>
      </c>
      <c r="I206">
        <f t="shared" si="60"/>
        <v>2408.765000660077</v>
      </c>
      <c r="J206">
        <f t="shared" si="61"/>
        <v>0.17722141707190489</v>
      </c>
      <c r="K206">
        <f t="shared" si="62"/>
        <v>2046.144391979703</v>
      </c>
      <c r="L206">
        <f t="shared" si="63"/>
        <v>0.4724635267195948</v>
      </c>
      <c r="M206">
        <f t="shared" si="64"/>
        <v>1329.3492042926255</v>
      </c>
      <c r="N206">
        <f t="shared" si="65"/>
        <v>40.28330922098867</v>
      </c>
      <c r="O206">
        <f t="shared" si="66"/>
        <v>32.999999999999986</v>
      </c>
      <c r="P206">
        <f t="shared" si="67"/>
        <v>0.61501235451891101</v>
      </c>
      <c r="Q206">
        <f t="shared" si="68"/>
        <v>1079.4157963674515</v>
      </c>
      <c r="R206">
        <f t="shared" si="69"/>
        <v>32.709569586892485</v>
      </c>
      <c r="S206">
        <v>0.1</v>
      </c>
      <c r="T206">
        <f t="shared" si="70"/>
        <v>132.93492042926255</v>
      </c>
      <c r="U206">
        <v>20</v>
      </c>
      <c r="V206">
        <f t="shared" si="71"/>
        <v>21588.315927349031</v>
      </c>
    </row>
    <row r="207" spans="1:22">
      <c r="A207">
        <v>2.8570000000000002</v>
      </c>
      <c r="B207">
        <v>500</v>
      </c>
      <c r="C207" s="6">
        <f t="shared" si="56"/>
        <v>79.432914066030591</v>
      </c>
      <c r="D207" s="12">
        <f t="shared" si="55"/>
        <v>33.999999999999986</v>
      </c>
      <c r="E207">
        <f t="shared" si="72"/>
        <v>4581.5726653347538</v>
      </c>
      <c r="F207" s="7">
        <f t="shared" si="57"/>
        <v>23.783766509502726</v>
      </c>
      <c r="G207">
        <f t="shared" si="58"/>
        <v>13.699966576630327</v>
      </c>
      <c r="H207">
        <f t="shared" si="59"/>
        <v>13.699966576630327</v>
      </c>
      <c r="I207">
        <f t="shared" si="60"/>
        <v>2481.7578794679584</v>
      </c>
      <c r="J207">
        <f t="shared" si="61"/>
        <v>0.17783872001374029</v>
      </c>
      <c r="K207">
        <f t="shared" si="62"/>
        <v>2107.043890897904</v>
      </c>
      <c r="L207">
        <f t="shared" si="63"/>
        <v>0.46920840094943417</v>
      </c>
      <c r="M207">
        <f t="shared" si="64"/>
        <v>1363.3566833485338</v>
      </c>
      <c r="N207">
        <f t="shared" si="65"/>
        <v>40.098725980839248</v>
      </c>
      <c r="O207">
        <f t="shared" si="66"/>
        <v>33.999999999999986</v>
      </c>
      <c r="P207">
        <f t="shared" si="67"/>
        <v>0.6121942897838053</v>
      </c>
      <c r="Q207">
        <f t="shared" si="68"/>
        <v>1118.4011961194244</v>
      </c>
      <c r="R207">
        <f t="shared" si="69"/>
        <v>32.894152827041907</v>
      </c>
      <c r="S207">
        <v>0.1</v>
      </c>
      <c r="T207">
        <f t="shared" si="70"/>
        <v>136.33566833485338</v>
      </c>
      <c r="U207">
        <v>20</v>
      </c>
      <c r="V207">
        <f t="shared" si="71"/>
        <v>22368.023922388489</v>
      </c>
    </row>
    <row r="208" spans="1:22">
      <c r="A208">
        <v>2.8570000000000002</v>
      </c>
      <c r="B208">
        <v>500</v>
      </c>
      <c r="C208" s="6">
        <f t="shared" si="56"/>
        <v>79.432914066030591</v>
      </c>
      <c r="D208" s="12">
        <f t="shared" si="55"/>
        <v>34.999999999999986</v>
      </c>
      <c r="E208">
        <f t="shared" si="72"/>
        <v>4581.5726653347538</v>
      </c>
      <c r="F208" s="7">
        <f t="shared" si="57"/>
        <v>23.783766509502726</v>
      </c>
      <c r="G208">
        <f t="shared" si="58"/>
        <v>13.699966576630327</v>
      </c>
      <c r="H208">
        <f t="shared" si="59"/>
        <v>13.699966576630327</v>
      </c>
      <c r="I208">
        <f t="shared" si="60"/>
        <v>2554.7507582758394</v>
      </c>
      <c r="J208">
        <f t="shared" si="61"/>
        <v>0.17835955365412492</v>
      </c>
      <c r="K208">
        <f t="shared" si="62"/>
        <v>2168.0570674319974</v>
      </c>
      <c r="L208">
        <f t="shared" si="63"/>
        <v>0.46590463263106519</v>
      </c>
      <c r="M208">
        <f t="shared" si="64"/>
        <v>1396.8015223689313</v>
      </c>
      <c r="N208">
        <f t="shared" si="65"/>
        <v>39.908614924826622</v>
      </c>
      <c r="O208">
        <f t="shared" si="66"/>
        <v>34.999999999999986</v>
      </c>
      <c r="P208">
        <f t="shared" si="67"/>
        <v>0.60929183091338357</v>
      </c>
      <c r="Q208">
        <f t="shared" si="68"/>
        <v>1157.9492359069081</v>
      </c>
      <c r="R208">
        <f t="shared" si="69"/>
        <v>33.084263883054533</v>
      </c>
      <c r="S208">
        <v>0.1</v>
      </c>
      <c r="T208">
        <f t="shared" si="70"/>
        <v>139.68015223689312</v>
      </c>
      <c r="U208">
        <v>20</v>
      </c>
      <c r="V208">
        <f t="shared" si="71"/>
        <v>23158.984718138163</v>
      </c>
    </row>
    <row r="209" spans="1:22">
      <c r="A209">
        <v>2.8570000000000002</v>
      </c>
      <c r="B209">
        <v>500</v>
      </c>
      <c r="C209" s="6">
        <f t="shared" si="56"/>
        <v>79.432914066030591</v>
      </c>
      <c r="D209" s="12">
        <f t="shared" si="55"/>
        <v>35.999999999999986</v>
      </c>
      <c r="E209">
        <f t="shared" si="72"/>
        <v>4581.5726653347538</v>
      </c>
      <c r="F209" s="7">
        <f t="shared" si="57"/>
        <v>23.783766509502726</v>
      </c>
      <c r="G209">
        <f t="shared" si="58"/>
        <v>13.699966576630327</v>
      </c>
      <c r="H209">
        <f t="shared" si="59"/>
        <v>13.699966576630327</v>
      </c>
      <c r="I209">
        <f t="shared" si="60"/>
        <v>2627.7436370837208</v>
      </c>
      <c r="J209">
        <f t="shared" si="61"/>
        <v>0.17879680297022971</v>
      </c>
      <c r="K209">
        <f t="shared" si="62"/>
        <v>2229.1743839672463</v>
      </c>
      <c r="L209">
        <f t="shared" si="63"/>
        <v>0.4625572064272655</v>
      </c>
      <c r="M209">
        <f t="shared" si="64"/>
        <v>1429.6899288035847</v>
      </c>
      <c r="N209">
        <f t="shared" si="65"/>
        <v>39.713609133432925</v>
      </c>
      <c r="O209">
        <f t="shared" si="66"/>
        <v>35.999999999999993</v>
      </c>
      <c r="P209">
        <f t="shared" si="67"/>
        <v>0.60631464325851792</v>
      </c>
      <c r="Q209">
        <f t="shared" si="68"/>
        <v>1198.0537082801363</v>
      </c>
      <c r="R209">
        <f t="shared" si="69"/>
        <v>33.279269674448244</v>
      </c>
      <c r="S209">
        <v>0.1</v>
      </c>
      <c r="T209">
        <f t="shared" si="70"/>
        <v>142.96899288035848</v>
      </c>
      <c r="U209">
        <v>20</v>
      </c>
      <c r="V209">
        <f t="shared" si="71"/>
        <v>23961.074165602728</v>
      </c>
    </row>
    <row r="210" spans="1:22">
      <c r="A210">
        <v>2.8570000000000002</v>
      </c>
      <c r="B210">
        <v>500</v>
      </c>
      <c r="C210" s="6">
        <f t="shared" si="56"/>
        <v>79.432914066030591</v>
      </c>
      <c r="D210" s="12">
        <f t="shared" si="55"/>
        <v>36.999999999999986</v>
      </c>
      <c r="E210">
        <f t="shared" si="72"/>
        <v>4581.5726653347538</v>
      </c>
      <c r="F210" s="7">
        <f t="shared" si="57"/>
        <v>23.783766509502726</v>
      </c>
      <c r="G210">
        <f t="shared" si="58"/>
        <v>13.699966576630327</v>
      </c>
      <c r="H210">
        <f t="shared" si="59"/>
        <v>13.699966576630327</v>
      </c>
      <c r="I210">
        <f t="shared" si="60"/>
        <v>2700.7365158916018</v>
      </c>
      <c r="J210">
        <f t="shared" si="61"/>
        <v>0.17916205167221655</v>
      </c>
      <c r="K210">
        <f t="shared" si="62"/>
        <v>2290.3862213523407</v>
      </c>
      <c r="L210">
        <f t="shared" si="63"/>
        <v>0.45917090271366312</v>
      </c>
      <c r="M210">
        <f t="shared" si="64"/>
        <v>1462.0290033605509</v>
      </c>
      <c r="N210">
        <f t="shared" si="65"/>
        <v>39.514297388123012</v>
      </c>
      <c r="O210">
        <f t="shared" si="66"/>
        <v>36.999999999999986</v>
      </c>
      <c r="P210">
        <f t="shared" si="67"/>
        <v>0.60327171584920625</v>
      </c>
      <c r="Q210">
        <f t="shared" si="68"/>
        <v>1238.7075125310507</v>
      </c>
      <c r="R210">
        <f t="shared" si="69"/>
        <v>33.478581419758143</v>
      </c>
      <c r="S210">
        <v>0.1</v>
      </c>
      <c r="T210">
        <f t="shared" si="70"/>
        <v>146.20290033605508</v>
      </c>
      <c r="U210">
        <v>20</v>
      </c>
      <c r="V210">
        <f t="shared" si="71"/>
        <v>24774.150250621016</v>
      </c>
    </row>
    <row r="211" spans="1:22">
      <c r="A211">
        <v>2.8570000000000002</v>
      </c>
      <c r="B211">
        <v>500</v>
      </c>
      <c r="C211" s="6">
        <f t="shared" si="56"/>
        <v>79.432914066030591</v>
      </c>
      <c r="D211" s="12">
        <f t="shared" si="55"/>
        <v>37.999999999999986</v>
      </c>
      <c r="E211">
        <f t="shared" si="72"/>
        <v>4581.5726653347538</v>
      </c>
      <c r="F211" s="7">
        <f t="shared" si="57"/>
        <v>23.783766509502726</v>
      </c>
      <c r="G211">
        <f t="shared" si="58"/>
        <v>13.699966576630327</v>
      </c>
      <c r="H211">
        <f t="shared" si="59"/>
        <v>13.699966576630327</v>
      </c>
      <c r="I211">
        <f t="shared" si="60"/>
        <v>2773.7293946994828</v>
      </c>
      <c r="J211">
        <f t="shared" si="61"/>
        <v>0.17946563481617575</v>
      </c>
      <c r="K211">
        <f t="shared" si="62"/>
        <v>2351.6830951431484</v>
      </c>
      <c r="L211">
        <f t="shared" si="63"/>
        <v>0.45575033496816164</v>
      </c>
      <c r="M211">
        <f t="shared" si="64"/>
        <v>1493.8266579067874</v>
      </c>
      <c r="N211">
        <f t="shared" si="65"/>
        <v>39.311227839652318</v>
      </c>
      <c r="O211">
        <f t="shared" si="66"/>
        <v>37.999999999999986</v>
      </c>
      <c r="P211">
        <f t="shared" si="67"/>
        <v>0.60017141739927204</v>
      </c>
      <c r="Q211">
        <f t="shared" si="68"/>
        <v>1279.9027367926954</v>
      </c>
      <c r="R211">
        <f t="shared" si="69"/>
        <v>33.681650968228837</v>
      </c>
      <c r="S211">
        <v>0.1</v>
      </c>
      <c r="T211">
        <f t="shared" si="70"/>
        <v>149.38266579067874</v>
      </c>
      <c r="U211">
        <v>20</v>
      </c>
      <c r="V211">
        <f t="shared" si="71"/>
        <v>25598.054735853908</v>
      </c>
    </row>
    <row r="212" spans="1:22">
      <c r="A212">
        <v>2.8570000000000002</v>
      </c>
      <c r="B212">
        <v>500</v>
      </c>
      <c r="C212" s="6">
        <f t="shared" si="56"/>
        <v>79.432914066030591</v>
      </c>
      <c r="D212" s="12">
        <f t="shared" si="55"/>
        <v>38.999999999999986</v>
      </c>
      <c r="E212">
        <f t="shared" si="72"/>
        <v>4581.5726653347538</v>
      </c>
      <c r="F212" s="7">
        <f t="shared" si="57"/>
        <v>23.783766509502726</v>
      </c>
      <c r="G212">
        <f t="shared" si="58"/>
        <v>13.699966576630327</v>
      </c>
      <c r="H212">
        <f t="shared" si="59"/>
        <v>13.699966576630327</v>
      </c>
      <c r="I212">
        <f t="shared" si="60"/>
        <v>2846.7222735073642</v>
      </c>
      <c r="J212">
        <f t="shared" si="61"/>
        <v>0.17971670553037239</v>
      </c>
      <c r="K212">
        <f t="shared" si="62"/>
        <v>2413.0558295582887</v>
      </c>
      <c r="L212">
        <f t="shared" si="63"/>
        <v>0.45229997523680132</v>
      </c>
      <c r="M212">
        <f t="shared" si="64"/>
        <v>1525.0915359033083</v>
      </c>
      <c r="N212">
        <f t="shared" si="65"/>
        <v>39.104911177007921</v>
      </c>
      <c r="O212">
        <f t="shared" si="66"/>
        <v>38.999999999999979</v>
      </c>
      <c r="P212">
        <f t="shared" si="67"/>
        <v>0.59702154468714386</v>
      </c>
      <c r="Q212">
        <f t="shared" si="68"/>
        <v>1321.6307376040556</v>
      </c>
      <c r="R212">
        <f t="shared" si="69"/>
        <v>33.887967630873234</v>
      </c>
      <c r="S212">
        <v>0.1</v>
      </c>
      <c r="T212">
        <f t="shared" si="70"/>
        <v>152.50915359033084</v>
      </c>
      <c r="U212">
        <v>20</v>
      </c>
      <c r="V212">
        <f t="shared" si="71"/>
        <v>26432.614752081114</v>
      </c>
    </row>
    <row r="213" spans="1:22">
      <c r="A213">
        <v>2.8570000000000002</v>
      </c>
      <c r="B213">
        <v>500</v>
      </c>
      <c r="C213" s="6">
        <f t="shared" si="56"/>
        <v>79.432914066030591</v>
      </c>
      <c r="D213" s="12">
        <f t="shared" si="55"/>
        <v>39.999999999999986</v>
      </c>
      <c r="E213">
        <f t="shared" si="72"/>
        <v>4581.5726653347538</v>
      </c>
      <c r="F213" s="7">
        <f t="shared" si="57"/>
        <v>23.783766509502726</v>
      </c>
      <c r="G213">
        <f t="shared" si="58"/>
        <v>13.699966576630327</v>
      </c>
      <c r="H213">
        <f t="shared" si="59"/>
        <v>13.699966576630327</v>
      </c>
      <c r="I213">
        <f t="shared" si="60"/>
        <v>2919.7151523152452</v>
      </c>
      <c r="J213">
        <f t="shared" si="61"/>
        <v>0.1799233119883068</v>
      </c>
      <c r="K213">
        <f t="shared" si="62"/>
        <v>2474.495691923561</v>
      </c>
      <c r="L213">
        <f t="shared" si="63"/>
        <v>0.44882417004678499</v>
      </c>
      <c r="M213">
        <f t="shared" si="64"/>
        <v>1555.8329356036213</v>
      </c>
      <c r="N213">
        <f t="shared" si="65"/>
        <v>38.895823390090548</v>
      </c>
      <c r="O213">
        <f t="shared" si="66"/>
        <v>39.999999999999986</v>
      </c>
      <c r="P213">
        <f t="shared" si="67"/>
        <v>0.59382936473420689</v>
      </c>
      <c r="Q213">
        <f t="shared" si="68"/>
        <v>1363.8822167116239</v>
      </c>
      <c r="R213">
        <f t="shared" si="69"/>
        <v>34.097055417790607</v>
      </c>
      <c r="S213">
        <v>0.1</v>
      </c>
      <c r="T213">
        <f t="shared" si="70"/>
        <v>155.58329356036214</v>
      </c>
      <c r="U213">
        <v>20</v>
      </c>
      <c r="V213">
        <f t="shared" si="71"/>
        <v>27277.644334232478</v>
      </c>
    </row>
    <row r="214" spans="1:22">
      <c r="A214">
        <v>2.8570000000000002</v>
      </c>
      <c r="B214">
        <v>500</v>
      </c>
      <c r="C214" s="6">
        <f t="shared" si="56"/>
        <v>79.432914066030591</v>
      </c>
      <c r="D214" s="12">
        <f t="shared" si="55"/>
        <v>40.999999999999986</v>
      </c>
      <c r="E214">
        <f t="shared" si="72"/>
        <v>4581.5726653347538</v>
      </c>
      <c r="F214" s="7">
        <f t="shared" si="57"/>
        <v>23.783766509502726</v>
      </c>
      <c r="G214">
        <f t="shared" si="58"/>
        <v>13.699966576630327</v>
      </c>
      <c r="H214">
        <f t="shared" si="59"/>
        <v>13.699966576630327</v>
      </c>
      <c r="I214">
        <f t="shared" si="60"/>
        <v>2992.7080311231266</v>
      </c>
      <c r="J214">
        <f t="shared" si="61"/>
        <v>0.1800924811343089</v>
      </c>
      <c r="K214">
        <f t="shared" si="62"/>
        <v>2535.9944910813474</v>
      </c>
      <c r="L214">
        <f t="shared" si="63"/>
        <v>0.44532714883441882</v>
      </c>
      <c r="M214">
        <f t="shared" si="64"/>
        <v>1586.0607362148282</v>
      </c>
      <c r="N214">
        <f t="shared" si="65"/>
        <v>38.68440820036168</v>
      </c>
      <c r="O214">
        <f t="shared" si="66"/>
        <v>40.999999999999986</v>
      </c>
      <c r="P214">
        <f t="shared" si="67"/>
        <v>0.59060165191391878</v>
      </c>
      <c r="Q214">
        <f t="shared" si="68"/>
        <v>1406.6472949082979</v>
      </c>
      <c r="R214">
        <f t="shared" si="69"/>
        <v>34.308470607519475</v>
      </c>
      <c r="S214">
        <v>0.1</v>
      </c>
      <c r="T214">
        <f t="shared" si="70"/>
        <v>158.60607362148284</v>
      </c>
      <c r="U214">
        <v>20</v>
      </c>
      <c r="V214">
        <f t="shared" si="71"/>
        <v>28132.945898165959</v>
      </c>
    </row>
    <row r="215" spans="1:22">
      <c r="A215">
        <v>2.8570000000000002</v>
      </c>
      <c r="B215">
        <v>500</v>
      </c>
      <c r="C215" s="6">
        <f t="shared" si="56"/>
        <v>79.432914066030591</v>
      </c>
      <c r="D215" s="12">
        <f t="shared" si="55"/>
        <v>41.999999999999986</v>
      </c>
      <c r="E215">
        <f t="shared" si="72"/>
        <v>4581.5726653347538</v>
      </c>
      <c r="F215" s="7">
        <f t="shared" si="57"/>
        <v>23.783766509502726</v>
      </c>
      <c r="G215">
        <f t="shared" si="58"/>
        <v>13.699966576630327</v>
      </c>
      <c r="H215">
        <f t="shared" si="59"/>
        <v>13.699966576630327</v>
      </c>
      <c r="I215">
        <f t="shared" si="60"/>
        <v>3065.7009099310076</v>
      </c>
      <c r="J215">
        <f t="shared" si="61"/>
        <v>0.18023030608696852</v>
      </c>
      <c r="K215">
        <f t="shared" si="62"/>
        <v>2597.5446437189717</v>
      </c>
      <c r="L215">
        <f t="shared" si="63"/>
        <v>0.44181302667969025</v>
      </c>
      <c r="M215">
        <f t="shared" si="64"/>
        <v>1615.7853271891324</v>
      </c>
      <c r="N215">
        <f t="shared" si="65"/>
        <v>38.47107921878888</v>
      </c>
      <c r="O215">
        <f t="shared" si="66"/>
        <v>41.999999999999986</v>
      </c>
      <c r="P215">
        <f t="shared" si="67"/>
        <v>0.5873447208975402</v>
      </c>
      <c r="Q215">
        <f t="shared" si="68"/>
        <v>1449.9155827418751</v>
      </c>
      <c r="R215">
        <f t="shared" si="69"/>
        <v>34.521799589092275</v>
      </c>
      <c r="S215">
        <v>0.1</v>
      </c>
      <c r="T215">
        <f t="shared" si="70"/>
        <v>161.57853271891327</v>
      </c>
      <c r="U215">
        <v>20</v>
      </c>
      <c r="V215">
        <f t="shared" si="71"/>
        <v>28998.311654837504</v>
      </c>
    </row>
    <row r="216" spans="1:22">
      <c r="A216">
        <v>2.8570000000000002</v>
      </c>
      <c r="B216">
        <v>500</v>
      </c>
      <c r="C216" s="6">
        <f t="shared" si="56"/>
        <v>79.432914066030591</v>
      </c>
      <c r="D216" s="12">
        <f t="shared" si="55"/>
        <v>42.999999999999986</v>
      </c>
      <c r="E216">
        <f t="shared" si="72"/>
        <v>4581.5726653347538</v>
      </c>
      <c r="F216" s="7">
        <f t="shared" si="57"/>
        <v>23.783766509502726</v>
      </c>
      <c r="G216">
        <f t="shared" si="58"/>
        <v>13.699966576630327</v>
      </c>
      <c r="H216">
        <f t="shared" si="59"/>
        <v>13.699966576630327</v>
      </c>
      <c r="I216">
        <f t="shared" si="60"/>
        <v>3138.6937887388885</v>
      </c>
      <c r="J216">
        <f t="shared" si="61"/>
        <v>0.18034203458930814</v>
      </c>
      <c r="K216">
        <f t="shared" si="62"/>
        <v>2659.1392128392476</v>
      </c>
      <c r="L216">
        <f t="shared" si="63"/>
        <v>0.43828580288463259</v>
      </c>
      <c r="M216">
        <f t="shared" si="64"/>
        <v>1645.0175407809006</v>
      </c>
      <c r="N216">
        <f t="shared" si="65"/>
        <v>38.25622187862561</v>
      </c>
      <c r="O216">
        <f t="shared" si="66"/>
        <v>42.999999999999986</v>
      </c>
      <c r="P216">
        <f t="shared" si="67"/>
        <v>0.58406445616222302</v>
      </c>
      <c r="Q216">
        <f t="shared" si="68"/>
        <v>1493.6762479579879</v>
      </c>
      <c r="R216">
        <f t="shared" si="69"/>
        <v>34.736656929255545</v>
      </c>
      <c r="S216">
        <v>0.1</v>
      </c>
      <c r="T216">
        <f t="shared" si="70"/>
        <v>164.50175407809007</v>
      </c>
      <c r="U216">
        <v>20</v>
      </c>
      <c r="V216">
        <f t="shared" si="71"/>
        <v>29873.52495915976</v>
      </c>
    </row>
    <row r="217" spans="1:22">
      <c r="A217">
        <v>2.8570000000000002</v>
      </c>
      <c r="B217">
        <v>500</v>
      </c>
      <c r="C217" s="6">
        <f t="shared" si="56"/>
        <v>79.432914066030591</v>
      </c>
      <c r="D217" s="12">
        <f t="shared" si="55"/>
        <v>43.999999999999986</v>
      </c>
      <c r="E217">
        <f t="shared" si="72"/>
        <v>4581.5726653347538</v>
      </c>
      <c r="F217" s="7">
        <f t="shared" si="57"/>
        <v>23.783766509502726</v>
      </c>
      <c r="G217">
        <f t="shared" si="58"/>
        <v>13.699966576630327</v>
      </c>
      <c r="H217">
        <f t="shared" si="59"/>
        <v>13.699966576630327</v>
      </c>
      <c r="I217">
        <f t="shared" si="60"/>
        <v>3211.68666754677</v>
      </c>
      <c r="J217">
        <f t="shared" si="61"/>
        <v>0.18043215632198187</v>
      </c>
      <c r="K217">
        <f t="shared" si="62"/>
        <v>2720.7719226777235</v>
      </c>
      <c r="L217">
        <f t="shared" si="63"/>
        <v>0.43474935669681736</v>
      </c>
      <c r="M217">
        <f t="shared" si="64"/>
        <v>1673.7685879719493</v>
      </c>
      <c r="N217">
        <f t="shared" si="65"/>
        <v>38.040195181180678</v>
      </c>
      <c r="O217">
        <f t="shared" si="66"/>
        <v>43.999999999999986</v>
      </c>
      <c r="P217">
        <f t="shared" si="67"/>
        <v>0.58076633864397986</v>
      </c>
      <c r="Q217">
        <f t="shared" si="68"/>
        <v>1537.9180795748205</v>
      </c>
      <c r="R217">
        <f t="shared" si="69"/>
        <v>34.952683626700477</v>
      </c>
      <c r="S217">
        <v>0.1</v>
      </c>
      <c r="T217">
        <f t="shared" si="70"/>
        <v>167.37685879719493</v>
      </c>
      <c r="U217">
        <v>20</v>
      </c>
      <c r="V217">
        <f t="shared" si="71"/>
        <v>30758.36159149641</v>
      </c>
    </row>
    <row r="218" spans="1:22">
      <c r="A218">
        <v>2.8570000000000002</v>
      </c>
      <c r="B218">
        <v>500</v>
      </c>
      <c r="C218" s="6">
        <f t="shared" si="56"/>
        <v>79.432914066030591</v>
      </c>
      <c r="D218" s="12">
        <f t="shared" si="55"/>
        <v>44.999999999999986</v>
      </c>
      <c r="E218">
        <f t="shared" si="72"/>
        <v>4581.5726653347538</v>
      </c>
      <c r="F218" s="7">
        <f t="shared" si="57"/>
        <v>23.783766509502726</v>
      </c>
      <c r="G218">
        <f t="shared" si="58"/>
        <v>13.699966576630327</v>
      </c>
      <c r="H218">
        <f t="shared" si="59"/>
        <v>13.699966576630327</v>
      </c>
      <c r="I218">
        <f t="shared" si="60"/>
        <v>3284.6795463546509</v>
      </c>
      <c r="J218">
        <f t="shared" si="61"/>
        <v>0.18050448733015115</v>
      </c>
      <c r="K218">
        <f t="shared" si="62"/>
        <v>2782.4371542909912</v>
      </c>
      <c r="L218">
        <f t="shared" si="63"/>
        <v>0.43120744126141775</v>
      </c>
      <c r="M218">
        <f t="shared" si="64"/>
        <v>1702.0499978361788</v>
      </c>
      <c r="N218">
        <f t="shared" si="65"/>
        <v>37.823333285248431</v>
      </c>
      <c r="O218">
        <f t="shared" si="66"/>
        <v>44.999999999999986</v>
      </c>
      <c r="P218">
        <f t="shared" si="67"/>
        <v>0.57745547000379283</v>
      </c>
      <c r="Q218">
        <f t="shared" si="68"/>
        <v>1582.6295485184721</v>
      </c>
      <c r="R218">
        <f t="shared" si="69"/>
        <v>35.169545522632724</v>
      </c>
      <c r="S218">
        <v>0.1</v>
      </c>
      <c r="T218">
        <f t="shared" si="70"/>
        <v>170.20499978361789</v>
      </c>
      <c r="U218">
        <v>20</v>
      </c>
      <c r="V218">
        <f t="shared" si="71"/>
        <v>31652.590970369441</v>
      </c>
    </row>
    <row r="219" spans="1:22">
      <c r="A219">
        <v>2.8570000000000002</v>
      </c>
      <c r="B219">
        <v>500</v>
      </c>
      <c r="C219" s="6">
        <f t="shared" si="56"/>
        <v>79.432914066030591</v>
      </c>
      <c r="D219" s="12">
        <f t="shared" si="55"/>
        <v>45.999999999999986</v>
      </c>
      <c r="E219">
        <f t="shared" si="72"/>
        <v>4581.5726653347538</v>
      </c>
      <c r="F219" s="7">
        <f t="shared" si="57"/>
        <v>23.783766509502726</v>
      </c>
      <c r="G219">
        <f t="shared" si="58"/>
        <v>13.699966576630327</v>
      </c>
      <c r="H219">
        <f t="shared" si="59"/>
        <v>13.699966576630327</v>
      </c>
      <c r="I219">
        <f t="shared" si="60"/>
        <v>3357.6724251625324</v>
      </c>
      <c r="J219">
        <f t="shared" si="61"/>
        <v>0.18056225022284692</v>
      </c>
      <c r="K219">
        <f t="shared" si="62"/>
        <v>2844.1299258287536</v>
      </c>
      <c r="L219">
        <f t="shared" si="63"/>
        <v>0.42766367668539251</v>
      </c>
      <c r="M219">
        <f t="shared" si="64"/>
        <v>1729.8735603846558</v>
      </c>
      <c r="N219">
        <f t="shared" si="65"/>
        <v>37.605946964883834</v>
      </c>
      <c r="O219">
        <f t="shared" si="66"/>
        <v>45.999999999999986</v>
      </c>
      <c r="P219">
        <f t="shared" si="67"/>
        <v>0.57413659488372271</v>
      </c>
      <c r="Q219">
        <f t="shared" si="68"/>
        <v>1627.7988647778761</v>
      </c>
      <c r="R219">
        <f t="shared" si="69"/>
        <v>35.386931842997321</v>
      </c>
      <c r="S219">
        <v>0.1</v>
      </c>
      <c r="T219">
        <f t="shared" si="70"/>
        <v>172.98735603846558</v>
      </c>
      <c r="U219">
        <v>20</v>
      </c>
      <c r="V219">
        <f t="shared" si="71"/>
        <v>32555.977295557524</v>
      </c>
    </row>
    <row r="220" spans="1:22">
      <c r="A220">
        <v>2.8570000000000002</v>
      </c>
      <c r="B220">
        <v>500</v>
      </c>
      <c r="C220" s="6">
        <f t="shared" si="56"/>
        <v>79.432914066030591</v>
      </c>
      <c r="D220" s="12">
        <f t="shared" si="55"/>
        <v>46.999999999999986</v>
      </c>
      <c r="E220">
        <f t="shared" si="72"/>
        <v>4581.5726653347538</v>
      </c>
      <c r="F220" s="7">
        <f t="shared" si="57"/>
        <v>23.783766509502726</v>
      </c>
      <c r="G220">
        <f t="shared" si="58"/>
        <v>13.699966576630327</v>
      </c>
      <c r="H220">
        <f t="shared" si="59"/>
        <v>13.699966576630327</v>
      </c>
      <c r="I220">
        <f t="shared" si="60"/>
        <v>3430.6653039704133</v>
      </c>
      <c r="J220">
        <f t="shared" si="61"/>
        <v>0.18060814917590587</v>
      </c>
      <c r="K220">
        <f t="shared" si="62"/>
        <v>2905.8458611903566</v>
      </c>
      <c r="L220">
        <f t="shared" si="63"/>
        <v>0.42412154291601134</v>
      </c>
      <c r="M220">
        <f t="shared" si="64"/>
        <v>1757.2512729042164</v>
      </c>
      <c r="N220">
        <f t="shared" si="65"/>
        <v>37.388324955408869</v>
      </c>
      <c r="O220">
        <f t="shared" si="66"/>
        <v>46.999999999999986</v>
      </c>
      <c r="P220">
        <f t="shared" si="67"/>
        <v>0.57081412145662391</v>
      </c>
      <c r="Q220">
        <f t="shared" si="68"/>
        <v>1673.4140310661969</v>
      </c>
      <c r="R220">
        <f t="shared" si="69"/>
        <v>35.604553852472286</v>
      </c>
      <c r="S220">
        <v>0.1</v>
      </c>
      <c r="T220">
        <f t="shared" si="70"/>
        <v>175.72512729042165</v>
      </c>
      <c r="U220">
        <v>20</v>
      </c>
      <c r="V220">
        <f t="shared" si="71"/>
        <v>33468.280621323938</v>
      </c>
    </row>
    <row r="221" spans="1:22">
      <c r="A221">
        <v>2.8570000000000002</v>
      </c>
      <c r="B221">
        <v>500</v>
      </c>
      <c r="C221" s="6">
        <f t="shared" si="56"/>
        <v>79.432914066030591</v>
      </c>
      <c r="D221" s="12">
        <f t="shared" si="55"/>
        <v>47.999999999999986</v>
      </c>
      <c r="E221">
        <f t="shared" si="72"/>
        <v>4581.5726653347538</v>
      </c>
      <c r="F221" s="7">
        <f t="shared" si="57"/>
        <v>23.783766509502726</v>
      </c>
      <c r="G221">
        <f t="shared" si="58"/>
        <v>13.699966576630327</v>
      </c>
      <c r="H221">
        <f t="shared" si="59"/>
        <v>13.699966576630327</v>
      </c>
      <c r="I221">
        <f t="shared" si="60"/>
        <v>3503.6581827782943</v>
      </c>
      <c r="J221">
        <f t="shared" si="61"/>
        <v>0.18064443909958022</v>
      </c>
      <c r="K221">
        <f t="shared" si="62"/>
        <v>2967.5811503845839</v>
      </c>
      <c r="L221">
        <f t="shared" si="63"/>
        <v>0.42058437297372842</v>
      </c>
      <c r="M221">
        <f t="shared" si="64"/>
        <v>1784.1952897768665</v>
      </c>
      <c r="N221">
        <f t="shared" si="65"/>
        <v>37.170735203684728</v>
      </c>
      <c r="O221">
        <f t="shared" si="66"/>
        <v>47.999999999999993</v>
      </c>
      <c r="P221">
        <f t="shared" si="67"/>
        <v>0.56749214051427066</v>
      </c>
      <c r="Q221">
        <f t="shared" si="68"/>
        <v>1719.462893001428</v>
      </c>
      <c r="R221">
        <f t="shared" si="69"/>
        <v>35.822143604196427</v>
      </c>
      <c r="S221">
        <v>0.1</v>
      </c>
      <c r="T221">
        <f t="shared" si="70"/>
        <v>178.41952897768667</v>
      </c>
      <c r="U221">
        <v>20</v>
      </c>
      <c r="V221">
        <f t="shared" si="71"/>
        <v>34389.257860028563</v>
      </c>
    </row>
    <row r="222" spans="1:22">
      <c r="A222">
        <v>2.8570000000000002</v>
      </c>
      <c r="B222">
        <v>500</v>
      </c>
      <c r="C222" s="6">
        <f t="shared" si="56"/>
        <v>79.432914066030591</v>
      </c>
      <c r="D222" s="12">
        <f t="shared" si="55"/>
        <v>48.999999999999986</v>
      </c>
      <c r="E222">
        <f t="shared" si="72"/>
        <v>4581.5726653347538</v>
      </c>
      <c r="F222" s="7">
        <f t="shared" si="57"/>
        <v>23.783766509502726</v>
      </c>
      <c r="G222">
        <f t="shared" si="58"/>
        <v>13.699966576630327</v>
      </c>
      <c r="H222">
        <f t="shared" si="59"/>
        <v>13.699966576630327</v>
      </c>
      <c r="I222">
        <f t="shared" si="60"/>
        <v>3576.6510615861757</v>
      </c>
      <c r="J222">
        <f t="shared" si="61"/>
        <v>0.18067298861621589</v>
      </c>
      <c r="K222">
        <f t="shared" si="62"/>
        <v>3029.3325044880698</v>
      </c>
      <c r="L222">
        <f t="shared" si="63"/>
        <v>0.41705534693668866</v>
      </c>
      <c r="M222">
        <f t="shared" si="64"/>
        <v>1810.7178757439658</v>
      </c>
      <c r="N222">
        <f t="shared" si="65"/>
        <v>36.95342603559115</v>
      </c>
      <c r="O222">
        <f t="shared" si="66"/>
        <v>48.999999999999979</v>
      </c>
      <c r="P222">
        <f t="shared" si="67"/>
        <v>0.56417444329146793</v>
      </c>
      <c r="Q222">
        <f t="shared" si="68"/>
        <v>1765.9331858422097</v>
      </c>
      <c r="R222">
        <f t="shared" si="69"/>
        <v>36.039452772290005</v>
      </c>
      <c r="S222">
        <v>0.1</v>
      </c>
      <c r="T222">
        <f t="shared" si="70"/>
        <v>181.07178757439658</v>
      </c>
      <c r="U222">
        <v>20</v>
      </c>
      <c r="V222">
        <f t="shared" si="71"/>
        <v>35318.663716844196</v>
      </c>
    </row>
    <row r="223" spans="1:22">
      <c r="A223">
        <v>2.8570000000000002</v>
      </c>
      <c r="B223">
        <v>500</v>
      </c>
      <c r="C223" s="6">
        <f t="shared" si="56"/>
        <v>79.432914066030591</v>
      </c>
      <c r="D223" s="12">
        <f t="shared" si="55"/>
        <v>49.999999999999986</v>
      </c>
      <c r="E223">
        <f t="shared" si="72"/>
        <v>4581.5726653347538</v>
      </c>
      <c r="F223" s="7">
        <f t="shared" si="57"/>
        <v>23.783766509502726</v>
      </c>
      <c r="G223">
        <f t="shared" si="58"/>
        <v>13.699966576630327</v>
      </c>
      <c r="H223">
        <f t="shared" si="59"/>
        <v>13.699966576630327</v>
      </c>
      <c r="I223">
        <f t="shared" si="60"/>
        <v>3649.6439403940567</v>
      </c>
      <c r="J223">
        <f t="shared" si="61"/>
        <v>0.18069533673104671</v>
      </c>
      <c r="K223">
        <f t="shared" si="62"/>
        <v>3091.0971076575174</v>
      </c>
      <c r="L223">
        <f t="shared" si="63"/>
        <v>0.41353748695088888</v>
      </c>
      <c r="M223">
        <f t="shared" si="64"/>
        <v>1836.8313625583903</v>
      </c>
      <c r="N223">
        <f t="shared" si="65"/>
        <v>36.736627251167818</v>
      </c>
      <c r="O223">
        <f t="shared" si="66"/>
        <v>49.999999999999986</v>
      </c>
      <c r="P223">
        <f t="shared" si="67"/>
        <v>0.5608645381857682</v>
      </c>
      <c r="Q223">
        <f t="shared" si="68"/>
        <v>1812.8125778356664</v>
      </c>
      <c r="R223">
        <f t="shared" si="69"/>
        <v>36.256251556713337</v>
      </c>
      <c r="S223">
        <v>0.1</v>
      </c>
      <c r="T223">
        <f t="shared" si="70"/>
        <v>183.68313625583903</v>
      </c>
      <c r="U223">
        <v>20</v>
      </c>
      <c r="V223">
        <f t="shared" si="71"/>
        <v>36256.251556713331</v>
      </c>
    </row>
    <row r="224" spans="1:22">
      <c r="A224">
        <v>2.8570000000000002</v>
      </c>
      <c r="B224">
        <v>500</v>
      </c>
      <c r="C224" s="6">
        <f t="shared" si="56"/>
        <v>79.432914066030591</v>
      </c>
      <c r="D224" s="12">
        <f t="shared" si="55"/>
        <v>50.999999999999986</v>
      </c>
      <c r="E224">
        <f t="shared" si="72"/>
        <v>4581.5726653347538</v>
      </c>
      <c r="F224" s="7">
        <f t="shared" si="57"/>
        <v>23.783766509502726</v>
      </c>
      <c r="G224">
        <f t="shared" si="58"/>
        <v>13.699966576630327</v>
      </c>
      <c r="H224">
        <f t="shared" si="59"/>
        <v>13.699966576630327</v>
      </c>
      <c r="I224">
        <f t="shared" si="60"/>
        <v>3722.6368192019381</v>
      </c>
      <c r="J224">
        <f t="shared" si="61"/>
        <v>0.18071274327127682</v>
      </c>
      <c r="K224">
        <f t="shared" si="62"/>
        <v>3152.8725682150421</v>
      </c>
      <c r="L224">
        <f t="shared" si="63"/>
        <v>0.41003365343582454</v>
      </c>
      <c r="M224">
        <f t="shared" si="64"/>
        <v>1862.5481089497005</v>
      </c>
      <c r="N224">
        <f t="shared" si="65"/>
        <v>36.52055115587649</v>
      </c>
      <c r="O224">
        <f t="shared" si="66"/>
        <v>50.999999999999986</v>
      </c>
      <c r="P224">
        <f t="shared" si="67"/>
        <v>0.55756566650193118</v>
      </c>
      <c r="Q224">
        <f t="shared" si="68"/>
        <v>1860.0887102522374</v>
      </c>
      <c r="R224">
        <f t="shared" si="69"/>
        <v>36.472327652004665</v>
      </c>
      <c r="S224">
        <v>0.1</v>
      </c>
      <c r="T224">
        <f t="shared" si="70"/>
        <v>186.25481089497006</v>
      </c>
      <c r="U224">
        <v>20</v>
      </c>
      <c r="V224">
        <f t="shared" si="71"/>
        <v>37201.774205044749</v>
      </c>
    </row>
    <row r="225" spans="1:22">
      <c r="A225">
        <v>2.8570000000000002</v>
      </c>
      <c r="B225">
        <v>500</v>
      </c>
      <c r="C225" s="6">
        <f t="shared" si="56"/>
        <v>79.432914066030591</v>
      </c>
      <c r="D225" s="12">
        <f t="shared" si="55"/>
        <v>51.999999999999986</v>
      </c>
      <c r="E225">
        <f t="shared" si="72"/>
        <v>4581.5726653347538</v>
      </c>
      <c r="F225" s="7">
        <f t="shared" si="57"/>
        <v>23.783766509502726</v>
      </c>
      <c r="G225">
        <f t="shared" si="58"/>
        <v>13.699966576630327</v>
      </c>
      <c r="H225">
        <f t="shared" si="59"/>
        <v>13.699966576630327</v>
      </c>
      <c r="I225">
        <f t="shared" si="60"/>
        <v>3795.6296980098191</v>
      </c>
      <c r="J225">
        <f t="shared" si="61"/>
        <v>0.18072623331792581</v>
      </c>
      <c r="K225">
        <f t="shared" si="62"/>
        <v>3214.6568704108709</v>
      </c>
      <c r="L225">
        <f t="shared" si="63"/>
        <v>0.40654654256946776</v>
      </c>
      <c r="M225">
        <f t="shared" si="64"/>
        <v>1887.8804638116733</v>
      </c>
      <c r="N225">
        <f t="shared" si="65"/>
        <v>36.30539353483988</v>
      </c>
      <c r="O225">
        <f t="shared" si="66"/>
        <v>51.999999999999986</v>
      </c>
      <c r="P225">
        <f t="shared" si="67"/>
        <v>0.5542808173257997</v>
      </c>
      <c r="Q225">
        <f t="shared" si="68"/>
        <v>1907.7492341981458</v>
      </c>
      <c r="R225">
        <f t="shared" si="69"/>
        <v>36.687485273041275</v>
      </c>
      <c r="S225">
        <v>0.1</v>
      </c>
      <c r="T225">
        <f t="shared" si="70"/>
        <v>188.78804638116733</v>
      </c>
      <c r="U225">
        <v>20</v>
      </c>
      <c r="V225">
        <f t="shared" si="71"/>
        <v>38154.984683962917</v>
      </c>
    </row>
    <row r="226" spans="1:22">
      <c r="A226">
        <v>2.8570000000000002</v>
      </c>
      <c r="B226">
        <v>500</v>
      </c>
      <c r="C226" s="6">
        <f t="shared" si="56"/>
        <v>79.432914066030591</v>
      </c>
      <c r="D226" s="12">
        <f t="shared" si="55"/>
        <v>52.999999999999986</v>
      </c>
      <c r="E226">
        <f t="shared" si="72"/>
        <v>4581.5726653347538</v>
      </c>
      <c r="F226" s="7">
        <f t="shared" si="57"/>
        <v>23.783766509502726</v>
      </c>
      <c r="G226">
        <f t="shared" si="58"/>
        <v>13.699966576630327</v>
      </c>
      <c r="H226">
        <f t="shared" si="59"/>
        <v>13.699966576630327</v>
      </c>
      <c r="I226">
        <f t="shared" si="60"/>
        <v>3868.6225768177005</v>
      </c>
      <c r="J226">
        <f t="shared" si="61"/>
        <v>0.18073663596522463</v>
      </c>
      <c r="K226">
        <f t="shared" si="62"/>
        <v>3276.4483280856207</v>
      </c>
      <c r="L226">
        <f t="shared" si="63"/>
        <v>0.40307868506747546</v>
      </c>
      <c r="M226">
        <f t="shared" si="64"/>
        <v>1912.8407325083597</v>
      </c>
      <c r="N226">
        <f t="shared" si="65"/>
        <v>36.091334575629439</v>
      </c>
      <c r="O226">
        <f t="shared" si="66"/>
        <v>52.999999999999986</v>
      </c>
      <c r="P226">
        <f t="shared" si="67"/>
        <v>0.55101274161266323</v>
      </c>
      <c r="Q226">
        <f t="shared" si="68"/>
        <v>1955.7818443093404</v>
      </c>
      <c r="R226">
        <f t="shared" si="69"/>
        <v>36.901544232251716</v>
      </c>
      <c r="S226">
        <v>0.1</v>
      </c>
      <c r="T226">
        <f t="shared" si="70"/>
        <v>191.28407325083597</v>
      </c>
      <c r="U226">
        <v>20</v>
      </c>
      <c r="V226">
        <f t="shared" si="71"/>
        <v>39115.63688618681</v>
      </c>
    </row>
    <row r="227" spans="1:22">
      <c r="A227">
        <v>2.8570000000000002</v>
      </c>
      <c r="B227">
        <v>500</v>
      </c>
      <c r="C227" s="6">
        <f t="shared" si="56"/>
        <v>79.432914066030591</v>
      </c>
      <c r="D227" s="12">
        <f t="shared" si="55"/>
        <v>53.999999999999986</v>
      </c>
      <c r="E227">
        <f t="shared" si="72"/>
        <v>4581.5726653347538</v>
      </c>
      <c r="F227" s="7">
        <f t="shared" si="57"/>
        <v>23.783766509502726</v>
      </c>
      <c r="G227">
        <f t="shared" si="58"/>
        <v>13.699966576630327</v>
      </c>
      <c r="H227">
        <f t="shared" si="59"/>
        <v>13.699966576630327</v>
      </c>
      <c r="I227">
        <f t="shared" si="60"/>
        <v>3941.6154556255815</v>
      </c>
      <c r="J227">
        <f t="shared" si="61"/>
        <v>0.18074461781823262</v>
      </c>
      <c r="K227">
        <f t="shared" si="62"/>
        <v>3338.245541113587</v>
      </c>
      <c r="L227">
        <f t="shared" si="63"/>
        <v>0.39963244621812655</v>
      </c>
      <c r="M227">
        <f t="shared" si="64"/>
        <v>1937.4411461839709</v>
      </c>
      <c r="N227">
        <f t="shared" si="65"/>
        <v>35.878539744147616</v>
      </c>
      <c r="O227">
        <f t="shared" si="66"/>
        <v>53.999999999999986</v>
      </c>
      <c r="P227">
        <f t="shared" si="67"/>
        <v>0.54776396555950557</v>
      </c>
      <c r="Q227">
        <f t="shared" si="68"/>
        <v>2004.1743094416106</v>
      </c>
      <c r="R227">
        <f t="shared" si="69"/>
        <v>37.114339063733539</v>
      </c>
      <c r="S227">
        <v>0.1</v>
      </c>
      <c r="T227">
        <f t="shared" si="70"/>
        <v>193.74411461839711</v>
      </c>
      <c r="U227">
        <v>20</v>
      </c>
      <c r="V227">
        <f t="shared" si="71"/>
        <v>40083.486188832212</v>
      </c>
    </row>
    <row r="228" spans="1:22">
      <c r="A228">
        <v>2.8570000000000002</v>
      </c>
      <c r="B228">
        <v>500</v>
      </c>
      <c r="C228" s="6">
        <f t="shared" si="56"/>
        <v>79.432914066030591</v>
      </c>
      <c r="D228" s="12">
        <f t="shared" si="55"/>
        <v>54.999999999999986</v>
      </c>
      <c r="E228">
        <f t="shared" si="72"/>
        <v>4581.5726653347538</v>
      </c>
      <c r="F228" s="7">
        <f t="shared" si="57"/>
        <v>23.783766509502726</v>
      </c>
      <c r="G228">
        <f t="shared" si="58"/>
        <v>13.699966576630327</v>
      </c>
      <c r="H228">
        <f t="shared" si="59"/>
        <v>13.699966576630327</v>
      </c>
      <c r="I228">
        <f t="shared" si="60"/>
        <v>4014.6083344334625</v>
      </c>
      <c r="J228">
        <f t="shared" si="61"/>
        <v>0.1807507116857219</v>
      </c>
      <c r="K228">
        <f t="shared" si="62"/>
        <v>3400.0473552134713</v>
      </c>
      <c r="L228">
        <f t="shared" si="63"/>
        <v>0.39621002709494346</v>
      </c>
      <c r="M228">
        <f t="shared" si="64"/>
        <v>1961.6938339532114</v>
      </c>
      <c r="N228">
        <f t="shared" si="65"/>
        <v>35.667160617331128</v>
      </c>
      <c r="O228">
        <f t="shared" si="66"/>
        <v>54.999999999999979</v>
      </c>
      <c r="P228">
        <f t="shared" si="67"/>
        <v>0.54453680331803245</v>
      </c>
      <c r="Q228">
        <f t="shared" si="68"/>
        <v>2052.9145004802508</v>
      </c>
      <c r="R228">
        <f t="shared" si="69"/>
        <v>37.325718190550027</v>
      </c>
      <c r="S228">
        <v>0.1</v>
      </c>
      <c r="T228">
        <f t="shared" si="70"/>
        <v>196.16938339532115</v>
      </c>
      <c r="U228">
        <v>20</v>
      </c>
      <c r="V228">
        <f t="shared" si="71"/>
        <v>41058.290009605014</v>
      </c>
    </row>
    <row r="229" spans="1:22">
      <c r="A229">
        <v>2.8570000000000002</v>
      </c>
      <c r="B229">
        <v>500</v>
      </c>
      <c r="C229" s="6">
        <f t="shared" si="56"/>
        <v>79.432914066030591</v>
      </c>
      <c r="D229" s="12">
        <f t="shared" si="55"/>
        <v>55.999999999999986</v>
      </c>
      <c r="E229">
        <f t="shared" si="72"/>
        <v>4581.5726653347538</v>
      </c>
      <c r="F229" s="7">
        <f t="shared" si="57"/>
        <v>23.783766509502726</v>
      </c>
      <c r="G229">
        <f t="shared" si="58"/>
        <v>13.699966576630327</v>
      </c>
      <c r="H229">
        <f t="shared" si="59"/>
        <v>13.699966576630327</v>
      </c>
      <c r="I229">
        <f t="shared" si="60"/>
        <v>4087.6012132413439</v>
      </c>
      <c r="J229">
        <f t="shared" si="61"/>
        <v>0.18075534094723983</v>
      </c>
      <c r="K229">
        <f t="shared" si="62"/>
        <v>3461.8528254652138</v>
      </c>
      <c r="L229">
        <f t="shared" si="63"/>
        <v>0.39281346684147245</v>
      </c>
      <c r="M229">
        <f t="shared" si="64"/>
        <v>1985.6107978420673</v>
      </c>
      <c r="N229">
        <f t="shared" si="65"/>
        <v>35.45733567575121</v>
      </c>
      <c r="O229">
        <f t="shared" si="66"/>
        <v>55.999999999999986</v>
      </c>
      <c r="P229">
        <f t="shared" si="67"/>
        <v>0.54133336909543828</v>
      </c>
      <c r="Q229">
        <f t="shared" si="68"/>
        <v>2101.9904153992766</v>
      </c>
      <c r="R229">
        <f t="shared" si="69"/>
        <v>37.535543132129945</v>
      </c>
      <c r="S229">
        <v>0.1</v>
      </c>
      <c r="T229">
        <f t="shared" si="70"/>
        <v>198.56107978420675</v>
      </c>
      <c r="U229">
        <v>20</v>
      </c>
      <c r="V229">
        <f t="shared" si="71"/>
        <v>42039.808307985528</v>
      </c>
    </row>
    <row r="230" spans="1:22">
      <c r="A230">
        <v>2.8570000000000002</v>
      </c>
      <c r="B230">
        <v>500</v>
      </c>
      <c r="C230" s="6">
        <f t="shared" si="56"/>
        <v>79.432914066030591</v>
      </c>
      <c r="D230" s="12">
        <f t="shared" si="55"/>
        <v>56.999999999999986</v>
      </c>
      <c r="E230">
        <f t="shared" si="72"/>
        <v>4581.5726653347538</v>
      </c>
      <c r="F230" s="7">
        <f t="shared" si="57"/>
        <v>23.783766509502726</v>
      </c>
      <c r="G230">
        <f t="shared" si="58"/>
        <v>13.699966576630327</v>
      </c>
      <c r="H230">
        <f t="shared" si="59"/>
        <v>13.699966576630327</v>
      </c>
      <c r="I230">
        <f t="shared" si="60"/>
        <v>4160.5940920492249</v>
      </c>
      <c r="J230">
        <f t="shared" si="61"/>
        <v>0.1807588400754376</v>
      </c>
      <c r="K230">
        <f t="shared" si="62"/>
        <v>3523.6611836701627</v>
      </c>
      <c r="L230">
        <f t="shared" si="63"/>
        <v>0.38944464590544725</v>
      </c>
      <c r="M230">
        <f t="shared" si="64"/>
        <v>2009.2038903442578</v>
      </c>
      <c r="N230">
        <f t="shared" si="65"/>
        <v>35.249191058671201</v>
      </c>
      <c r="O230">
        <f t="shared" si="66"/>
        <v>56.999999999999986</v>
      </c>
      <c r="P230">
        <f t="shared" si="67"/>
        <v>0.53815558868200308</v>
      </c>
      <c r="Q230">
        <f t="shared" si="68"/>
        <v>2151.3902017049668</v>
      </c>
      <c r="R230">
        <f t="shared" si="69"/>
        <v>37.743687749209954</v>
      </c>
      <c r="S230">
        <v>0.1</v>
      </c>
      <c r="T230">
        <f t="shared" si="70"/>
        <v>200.9203890344258</v>
      </c>
      <c r="U230">
        <v>20</v>
      </c>
      <c r="V230">
        <f t="shared" si="71"/>
        <v>43027.804034099332</v>
      </c>
    </row>
    <row r="231" spans="1:22">
      <c r="A231">
        <v>2.8570000000000002</v>
      </c>
      <c r="B231">
        <v>500</v>
      </c>
      <c r="C231" s="6">
        <f t="shared" si="56"/>
        <v>79.432914066030591</v>
      </c>
      <c r="D231" s="12">
        <f t="shared" si="55"/>
        <v>57.999999999999986</v>
      </c>
      <c r="E231">
        <f t="shared" si="72"/>
        <v>4581.5726653347538</v>
      </c>
      <c r="F231" s="7">
        <f t="shared" si="57"/>
        <v>23.783766509502726</v>
      </c>
      <c r="G231">
        <f t="shared" si="58"/>
        <v>13.699966576630327</v>
      </c>
      <c r="H231">
        <f t="shared" si="59"/>
        <v>13.699966576630327</v>
      </c>
      <c r="I231">
        <f t="shared" si="60"/>
        <v>4233.5869708571063</v>
      </c>
      <c r="J231">
        <f t="shared" si="61"/>
        <v>0.18076147178174251</v>
      </c>
      <c r="K231">
        <f t="shared" si="62"/>
        <v>3585.4718095338244</v>
      </c>
      <c r="L231">
        <f t="shared" si="63"/>
        <v>0.38610529009074079</v>
      </c>
      <c r="M231">
        <f t="shared" si="64"/>
        <v>2032.4847944555122</v>
      </c>
      <c r="N231">
        <f t="shared" si="65"/>
        <v>35.042841283715738</v>
      </c>
      <c r="O231">
        <f t="shared" si="66"/>
        <v>57.999999999999993</v>
      </c>
      <c r="P231">
        <f t="shared" si="67"/>
        <v>0.53500521043840821</v>
      </c>
      <c r="Q231">
        <f t="shared" si="68"/>
        <v>2201.1021764015936</v>
      </c>
      <c r="R231">
        <f t="shared" si="69"/>
        <v>37.950037524165417</v>
      </c>
      <c r="S231">
        <v>0.1</v>
      </c>
      <c r="T231">
        <f t="shared" si="70"/>
        <v>203.24847944555123</v>
      </c>
      <c r="U231">
        <v>20</v>
      </c>
      <c r="V231">
        <f t="shared" si="71"/>
        <v>44022.043528031871</v>
      </c>
    </row>
    <row r="232" spans="1:22">
      <c r="A232">
        <v>2.8570000000000002</v>
      </c>
      <c r="B232">
        <v>500</v>
      </c>
      <c r="C232" s="6">
        <f t="shared" si="56"/>
        <v>79.432914066030591</v>
      </c>
      <c r="D232" s="12">
        <f t="shared" si="55"/>
        <v>58.999999999999986</v>
      </c>
      <c r="E232">
        <f t="shared" si="72"/>
        <v>4581.5726653347538</v>
      </c>
      <c r="F232" s="7">
        <f t="shared" si="57"/>
        <v>23.783766509502726</v>
      </c>
      <c r="G232">
        <f t="shared" si="58"/>
        <v>13.699966576630327</v>
      </c>
      <c r="H232">
        <f t="shared" si="59"/>
        <v>13.699966576630327</v>
      </c>
      <c r="I232">
        <f t="shared" si="60"/>
        <v>4306.5798496649877</v>
      </c>
      <c r="J232">
        <f t="shared" si="61"/>
        <v>0.1807634412292792</v>
      </c>
      <c r="K232">
        <f t="shared" si="62"/>
        <v>3647.2842055318529</v>
      </c>
      <c r="L232">
        <f t="shared" si="63"/>
        <v>0.38279697529343271</v>
      </c>
      <c r="M232">
        <f t="shared" si="64"/>
        <v>2055.4650060462386</v>
      </c>
      <c r="N232">
        <f t="shared" si="65"/>
        <v>34.838389932987106</v>
      </c>
      <c r="O232">
        <f t="shared" si="66"/>
        <v>58.999999999999993</v>
      </c>
      <c r="P232">
        <f t="shared" si="67"/>
        <v>0.53188381577079547</v>
      </c>
      <c r="Q232">
        <f t="shared" si="68"/>
        <v>2251.1148436187491</v>
      </c>
      <c r="R232">
        <f t="shared" si="69"/>
        <v>38.154488874894064</v>
      </c>
      <c r="S232">
        <v>0.1</v>
      </c>
      <c r="T232">
        <f t="shared" si="70"/>
        <v>205.54650060462387</v>
      </c>
      <c r="U232">
        <v>20</v>
      </c>
      <c r="V232">
        <f t="shared" si="71"/>
        <v>45022.29687237498</v>
      </c>
    </row>
    <row r="233" spans="1:22">
      <c r="A233">
        <v>2.8570000000000002</v>
      </c>
      <c r="B233">
        <v>500</v>
      </c>
      <c r="C233" s="6">
        <f t="shared" si="56"/>
        <v>79.432914066030591</v>
      </c>
      <c r="D233" s="12">
        <f t="shared" si="55"/>
        <v>59.999999999999986</v>
      </c>
      <c r="E233">
        <f t="shared" si="72"/>
        <v>4581.5726653347538</v>
      </c>
      <c r="F233" s="7">
        <f t="shared" si="57"/>
        <v>23.783766509502726</v>
      </c>
      <c r="G233">
        <f t="shared" si="58"/>
        <v>13.699966576630327</v>
      </c>
      <c r="H233">
        <f t="shared" si="59"/>
        <v>13.699966576630327</v>
      </c>
      <c r="I233">
        <f t="shared" si="60"/>
        <v>4379.5727284728682</v>
      </c>
      <c r="J233">
        <f t="shared" si="61"/>
        <v>0.18076490772513498</v>
      </c>
      <c r="K233">
        <f t="shared" si="62"/>
        <v>3709.0979752358712</v>
      </c>
      <c r="L233">
        <f t="shared" si="63"/>
        <v>0.37952113279144017</v>
      </c>
      <c r="M233">
        <f t="shared" si="64"/>
        <v>2078.1558184329519</v>
      </c>
      <c r="N233">
        <f t="shared" si="65"/>
        <v>34.635930307215872</v>
      </c>
      <c r="O233">
        <f t="shared" si="66"/>
        <v>59.999999999999986</v>
      </c>
      <c r="P233">
        <f t="shared" si="67"/>
        <v>0.52879282911779957</v>
      </c>
      <c r="Q233">
        <f t="shared" si="68"/>
        <v>2301.4169100399163</v>
      </c>
      <c r="R233">
        <f t="shared" si="69"/>
        <v>38.356948500665283</v>
      </c>
      <c r="S233">
        <v>0.1</v>
      </c>
      <c r="T233">
        <f t="shared" si="70"/>
        <v>207.81558184329521</v>
      </c>
      <c r="U233">
        <v>20</v>
      </c>
      <c r="V233">
        <f t="shared" si="71"/>
        <v>46028.338200798324</v>
      </c>
    </row>
    <row r="234" spans="1:22">
      <c r="A234">
        <v>2.8570000000000002</v>
      </c>
      <c r="B234">
        <v>500</v>
      </c>
      <c r="C234" s="6">
        <f t="shared" si="56"/>
        <v>79.432914066030591</v>
      </c>
      <c r="D234" s="12">
        <f t="shared" si="55"/>
        <v>60.999999999999986</v>
      </c>
      <c r="E234">
        <f t="shared" si="72"/>
        <v>4581.5726653347538</v>
      </c>
      <c r="F234" s="7">
        <f t="shared" si="57"/>
        <v>23.783766509502726</v>
      </c>
      <c r="G234">
        <f t="shared" si="58"/>
        <v>13.699966576630327</v>
      </c>
      <c r="H234">
        <f t="shared" si="59"/>
        <v>13.699966576630327</v>
      </c>
      <c r="I234">
        <f t="shared" si="60"/>
        <v>4452.5656072807496</v>
      </c>
      <c r="J234">
        <f t="shared" si="61"/>
        <v>0.18076599426756906</v>
      </c>
      <c r="K234">
        <f t="shared" si="62"/>
        <v>3770.9128048209782</v>
      </c>
      <c r="L234">
        <f t="shared" si="63"/>
        <v>0.37627905496408309</v>
      </c>
      <c r="M234">
        <f t="shared" si="64"/>
        <v>2100.5683090097687</v>
      </c>
      <c r="N234">
        <f t="shared" si="65"/>
        <v>34.435546049340481</v>
      </c>
      <c r="O234">
        <f t="shared" si="66"/>
        <v>60.999999999999979</v>
      </c>
      <c r="P234">
        <f t="shared" si="67"/>
        <v>0.52573352747084701</v>
      </c>
      <c r="Q234">
        <f t="shared" si="68"/>
        <v>2351.9972982709805</v>
      </c>
      <c r="R234">
        <f t="shared" si="69"/>
        <v>38.557332758540674</v>
      </c>
      <c r="S234">
        <v>0.1</v>
      </c>
      <c r="T234">
        <f t="shared" si="70"/>
        <v>210.05683090097688</v>
      </c>
      <c r="U234">
        <v>20</v>
      </c>
      <c r="V234">
        <f t="shared" si="71"/>
        <v>47039.945965419611</v>
      </c>
    </row>
    <row r="235" spans="1:22">
      <c r="A235">
        <v>2.8570000000000002</v>
      </c>
      <c r="B235">
        <v>500</v>
      </c>
      <c r="C235" s="6">
        <f t="shared" si="56"/>
        <v>79.432914066030591</v>
      </c>
      <c r="D235" s="12">
        <f t="shared" si="55"/>
        <v>61.999999999999986</v>
      </c>
      <c r="E235">
        <f t="shared" si="72"/>
        <v>4581.5726653347538</v>
      </c>
      <c r="F235" s="7">
        <f t="shared" si="57"/>
        <v>23.783766509502726</v>
      </c>
      <c r="G235">
        <f t="shared" si="58"/>
        <v>13.699966576630327</v>
      </c>
      <c r="H235">
        <f t="shared" si="59"/>
        <v>13.699966576630327</v>
      </c>
      <c r="I235">
        <f t="shared" si="60"/>
        <v>4525.5584860886311</v>
      </c>
      <c r="J235">
        <f t="shared" si="61"/>
        <v>0.18076679528500958</v>
      </c>
      <c r="K235">
        <f t="shared" si="62"/>
        <v>3832.728447446108</v>
      </c>
      <c r="L235">
        <f t="shared" si="63"/>
        <v>0.37307190132749768</v>
      </c>
      <c r="M235">
        <f t="shared" si="64"/>
        <v>2122.7133278032311</v>
      </c>
      <c r="N235">
        <f t="shared" si="65"/>
        <v>34.237311738761797</v>
      </c>
      <c r="O235">
        <f t="shared" si="66"/>
        <v>62.000000000000007</v>
      </c>
      <c r="P235">
        <f t="shared" si="67"/>
        <v>0.52270704944674495</v>
      </c>
      <c r="Q235">
        <f t="shared" si="68"/>
        <v>2402.8451582854004</v>
      </c>
      <c r="R235">
        <f t="shared" si="69"/>
        <v>38.755567069119373</v>
      </c>
      <c r="S235">
        <v>0.1</v>
      </c>
      <c r="T235">
        <f t="shared" si="70"/>
        <v>212.27133278032312</v>
      </c>
      <c r="U235">
        <v>20</v>
      </c>
      <c r="V235">
        <f t="shared" si="71"/>
        <v>48056.903165708005</v>
      </c>
    </row>
    <row r="236" spans="1:22">
      <c r="A236">
        <v>2.8570000000000002</v>
      </c>
      <c r="B236">
        <v>500</v>
      </c>
      <c r="C236" s="6">
        <f t="shared" si="56"/>
        <v>79.432914066030591</v>
      </c>
      <c r="D236" s="12">
        <f t="shared" si="55"/>
        <v>62.999999999999986</v>
      </c>
      <c r="E236">
        <f t="shared" si="72"/>
        <v>4581.5726653347538</v>
      </c>
      <c r="F236" s="7">
        <f t="shared" si="57"/>
        <v>23.783766509502726</v>
      </c>
      <c r="G236">
        <f t="shared" si="58"/>
        <v>13.699966576630327</v>
      </c>
      <c r="H236">
        <f t="shared" si="59"/>
        <v>13.699966576630327</v>
      </c>
      <c r="I236">
        <f t="shared" si="60"/>
        <v>4598.5513648965116</v>
      </c>
      <c r="J236">
        <f t="shared" si="61"/>
        <v>0.18076738286457017</v>
      </c>
      <c r="K236">
        <f t="shared" si="62"/>
        <v>3894.544710186959</v>
      </c>
      <c r="L236">
        <f t="shared" si="63"/>
        <v>0.36990070478298642</v>
      </c>
      <c r="M236">
        <f t="shared" si="64"/>
        <v>2144.6014878165606</v>
      </c>
      <c r="N236">
        <f t="shared" si="65"/>
        <v>34.041293457405729</v>
      </c>
      <c r="O236">
        <f t="shared" si="66"/>
        <v>62.999999999999986</v>
      </c>
      <c r="P236">
        <f t="shared" si="67"/>
        <v>0.51971440392985846</v>
      </c>
      <c r="Q236">
        <f t="shared" si="68"/>
        <v>2453.9498770799514</v>
      </c>
      <c r="R236">
        <f t="shared" si="69"/>
        <v>38.951585350475426</v>
      </c>
      <c r="S236">
        <v>0.1</v>
      </c>
      <c r="T236">
        <f t="shared" si="70"/>
        <v>214.46014878165607</v>
      </c>
      <c r="U236">
        <v>20</v>
      </c>
      <c r="V236">
        <f t="shared" si="71"/>
        <v>49078.997541599027</v>
      </c>
    </row>
    <row r="237" spans="1:22">
      <c r="A237">
        <v>2.8570000000000002</v>
      </c>
      <c r="B237">
        <v>500</v>
      </c>
      <c r="C237" s="6">
        <f t="shared" si="56"/>
        <v>79.432914066030591</v>
      </c>
      <c r="D237" s="12">
        <f t="shared" si="55"/>
        <v>63.999999999999986</v>
      </c>
      <c r="E237">
        <f t="shared" si="72"/>
        <v>4581.5726653347538</v>
      </c>
      <c r="F237" s="7">
        <f t="shared" si="57"/>
        <v>23.783766509502726</v>
      </c>
      <c r="G237">
        <f t="shared" si="58"/>
        <v>13.699966576630327</v>
      </c>
      <c r="H237">
        <f t="shared" si="59"/>
        <v>13.699966576630327</v>
      </c>
      <c r="I237">
        <f t="shared" si="60"/>
        <v>4671.544243704393</v>
      </c>
      <c r="J237">
        <f t="shared" si="61"/>
        <v>0.1807678117297789</v>
      </c>
      <c r="K237">
        <f t="shared" si="62"/>
        <v>3956.3614432042846</v>
      </c>
      <c r="L237">
        <f t="shared" si="63"/>
        <v>0.36676637798736567</v>
      </c>
      <c r="M237">
        <f t="shared" si="64"/>
        <v>2166.2431570330104</v>
      </c>
      <c r="N237">
        <f t="shared" si="65"/>
        <v>33.847549328640795</v>
      </c>
      <c r="O237">
        <f t="shared" si="66"/>
        <v>63.999999999999986</v>
      </c>
      <c r="P237">
        <f t="shared" si="67"/>
        <v>0.51675647829985949</v>
      </c>
      <c r="Q237">
        <f t="shared" si="68"/>
        <v>2505.3010866713826</v>
      </c>
      <c r="R237">
        <f t="shared" si="69"/>
        <v>39.14532947924036</v>
      </c>
      <c r="S237">
        <v>0.1</v>
      </c>
      <c r="T237">
        <f t="shared" si="70"/>
        <v>216.62431570330105</v>
      </c>
      <c r="U237">
        <v>20</v>
      </c>
      <c r="V237">
        <f t="shared" si="71"/>
        <v>50106.021733427653</v>
      </c>
    </row>
    <row r="238" spans="1:22">
      <c r="A238">
        <v>2.8570000000000002</v>
      </c>
      <c r="B238">
        <v>500</v>
      </c>
      <c r="C238" s="6">
        <f t="shared" si="56"/>
        <v>79.432914066030591</v>
      </c>
      <c r="D238" s="12">
        <f t="shared" si="55"/>
        <v>64.999999999999986</v>
      </c>
      <c r="E238">
        <f t="shared" si="72"/>
        <v>4581.5726653347538</v>
      </c>
      <c r="F238" s="7">
        <f t="shared" si="57"/>
        <v>23.783766509502726</v>
      </c>
      <c r="G238">
        <f t="shared" si="58"/>
        <v>13.699966576630327</v>
      </c>
      <c r="H238">
        <f t="shared" si="59"/>
        <v>13.699966576630327</v>
      </c>
      <c r="I238">
        <f t="shared" si="60"/>
        <v>4744.5371225122744</v>
      </c>
      <c r="J238">
        <f t="shared" si="61"/>
        <v>0.18076812319128507</v>
      </c>
      <c r="K238">
        <f t="shared" si="62"/>
        <v>4018.1785308440758</v>
      </c>
      <c r="L238">
        <f t="shared" si="63"/>
        <v>0.36366971976651008</v>
      </c>
      <c r="M238">
        <f t="shared" si="64"/>
        <v>2187.6484519520704</v>
      </c>
      <c r="N238">
        <f t="shared" si="65"/>
        <v>33.656130030031861</v>
      </c>
      <c r="O238">
        <f t="shared" si="66"/>
        <v>64.999999999999986</v>
      </c>
      <c r="P238">
        <f t="shared" si="67"/>
        <v>0.51383404626002838</v>
      </c>
      <c r="Q238">
        <f t="shared" si="68"/>
        <v>2556.8886705602035</v>
      </c>
      <c r="R238">
        <f t="shared" si="69"/>
        <v>39.336748777849294</v>
      </c>
      <c r="S238">
        <v>0.1</v>
      </c>
      <c r="T238">
        <f t="shared" si="70"/>
        <v>218.76484519520704</v>
      </c>
      <c r="U238">
        <v>20</v>
      </c>
      <c r="V238">
        <f t="shared" si="71"/>
        <v>51137.773411204071</v>
      </c>
    </row>
    <row r="239" spans="1:22">
      <c r="A239">
        <v>2.8570000000000002</v>
      </c>
      <c r="B239">
        <v>500</v>
      </c>
      <c r="C239" s="6">
        <f t="shared" si="56"/>
        <v>79.432914066030591</v>
      </c>
      <c r="D239" s="12">
        <f t="shared" si="55"/>
        <v>65.999999999999986</v>
      </c>
      <c r="E239">
        <f t="shared" si="72"/>
        <v>4581.5726653347538</v>
      </c>
      <c r="F239" s="7">
        <f t="shared" si="57"/>
        <v>23.783766509502726</v>
      </c>
      <c r="G239">
        <f t="shared" si="58"/>
        <v>13.699966576630327</v>
      </c>
      <c r="H239">
        <f t="shared" si="59"/>
        <v>13.699966576630327</v>
      </c>
      <c r="I239">
        <f t="shared" si="60"/>
        <v>4817.530001320155</v>
      </c>
      <c r="J239">
        <f t="shared" si="61"/>
        <v>0.18076834826116051</v>
      </c>
      <c r="K239">
        <f t="shared" si="62"/>
        <v>4079.9958843871564</v>
      </c>
      <c r="L239">
        <f t="shared" si="63"/>
        <v>0.36061142150513859</v>
      </c>
      <c r="M239">
        <f t="shared" si="64"/>
        <v>2208.8272325369662</v>
      </c>
      <c r="N239">
        <f t="shared" si="65"/>
        <v>33.467079280863132</v>
      </c>
      <c r="O239">
        <f t="shared" si="66"/>
        <v>66</v>
      </c>
      <c r="P239">
        <f t="shared" si="67"/>
        <v>0.51094777528035318</v>
      </c>
      <c r="Q239">
        <f t="shared" si="68"/>
        <v>2608.7027687831892</v>
      </c>
      <c r="R239">
        <f t="shared" si="69"/>
        <v>39.525799527018023</v>
      </c>
      <c r="S239">
        <v>0.1</v>
      </c>
      <c r="T239">
        <f t="shared" si="70"/>
        <v>220.88272325369664</v>
      </c>
      <c r="U239">
        <v>20</v>
      </c>
      <c r="V239">
        <f t="shared" si="71"/>
        <v>52174.055375663782</v>
      </c>
    </row>
    <row r="240" spans="1:22">
      <c r="A240">
        <v>2.8570000000000002</v>
      </c>
      <c r="B240">
        <v>500</v>
      </c>
      <c r="C240" s="6">
        <f t="shared" si="56"/>
        <v>79.432914066030591</v>
      </c>
      <c r="D240" s="12">
        <f t="shared" si="55"/>
        <v>66.999999999999986</v>
      </c>
      <c r="E240">
        <f t="shared" si="72"/>
        <v>4581.5726653347538</v>
      </c>
      <c r="F240" s="7">
        <f t="shared" si="57"/>
        <v>23.783766509502726</v>
      </c>
      <c r="G240">
        <f t="shared" si="58"/>
        <v>13.699966576630327</v>
      </c>
      <c r="H240">
        <f t="shared" si="59"/>
        <v>13.699966576630327</v>
      </c>
      <c r="I240">
        <f t="shared" si="60"/>
        <v>4890.5228801280364</v>
      </c>
      <c r="J240">
        <f t="shared" si="61"/>
        <v>0.18076851009144179</v>
      </c>
      <c r="K240">
        <f t="shared" si="62"/>
        <v>4141.8134361910634</v>
      </c>
      <c r="L240">
        <f t="shared" si="63"/>
        <v>0.35759207345705635</v>
      </c>
      <c r="M240">
        <f t="shared" si="64"/>
        <v>2229.7890984568312</v>
      </c>
      <c r="N240">
        <f t="shared" si="65"/>
        <v>33.280434305325848</v>
      </c>
      <c r="O240">
        <f t="shared" si="66"/>
        <v>66.999999999999986</v>
      </c>
      <c r="P240">
        <f t="shared" si="67"/>
        <v>0.5080982336690969</v>
      </c>
      <c r="Q240">
        <f t="shared" si="68"/>
        <v>2660.7337816712052</v>
      </c>
      <c r="R240">
        <f t="shared" si="69"/>
        <v>39.712444502555307</v>
      </c>
      <c r="S240">
        <v>0.1</v>
      </c>
      <c r="T240">
        <f t="shared" si="70"/>
        <v>222.97890984568312</v>
      </c>
      <c r="U240">
        <v>20</v>
      </c>
      <c r="V240">
        <f t="shared" si="71"/>
        <v>53214.675633424107</v>
      </c>
    </row>
    <row r="241" spans="1:22">
      <c r="A241">
        <v>2.8570000000000002</v>
      </c>
      <c r="B241">
        <v>500</v>
      </c>
      <c r="C241" s="6">
        <f t="shared" si="56"/>
        <v>79.432914066030591</v>
      </c>
      <c r="D241" s="12">
        <f t="shared" si="55"/>
        <v>67.999999999999986</v>
      </c>
      <c r="E241">
        <f t="shared" si="72"/>
        <v>4581.5726653347538</v>
      </c>
      <c r="F241" s="7">
        <f t="shared" si="57"/>
        <v>23.783766509502726</v>
      </c>
      <c r="G241">
        <f t="shared" si="58"/>
        <v>13.699966576630327</v>
      </c>
      <c r="H241">
        <f t="shared" si="59"/>
        <v>13.699966576630327</v>
      </c>
      <c r="I241">
        <f t="shared" si="60"/>
        <v>4963.5157589359178</v>
      </c>
      <c r="J241">
        <f t="shared" si="61"/>
        <v>0.18076862587093245</v>
      </c>
      <c r="K241">
        <f t="shared" si="62"/>
        <v>4203.6311349946645</v>
      </c>
      <c r="L241">
        <f t="shared" si="63"/>
        <v>0.35461217093037167</v>
      </c>
      <c r="M241">
        <f t="shared" si="64"/>
        <v>2250.5433865122136</v>
      </c>
      <c r="N241">
        <f t="shared" si="65"/>
        <v>33.096226272238439</v>
      </c>
      <c r="O241">
        <f t="shared" si="66"/>
        <v>67.999999999999986</v>
      </c>
      <c r="P241">
        <f t="shared" si="67"/>
        <v>0.50528589728608309</v>
      </c>
      <c r="Q241">
        <f t="shared" si="68"/>
        <v>2712.9723724237042</v>
      </c>
      <c r="R241">
        <f t="shared" si="69"/>
        <v>39.896652535642716</v>
      </c>
      <c r="S241">
        <v>0.1</v>
      </c>
      <c r="T241">
        <f t="shared" si="70"/>
        <v>225.05433865122137</v>
      </c>
      <c r="U241">
        <v>20</v>
      </c>
      <c r="V241">
        <f t="shared" si="71"/>
        <v>54259.447448474086</v>
      </c>
    </row>
    <row r="242" spans="1:22">
      <c r="A242">
        <v>2.8570000000000002</v>
      </c>
      <c r="B242">
        <v>500</v>
      </c>
      <c r="C242" s="6">
        <f t="shared" si="56"/>
        <v>79.432914066030591</v>
      </c>
      <c r="D242" s="12">
        <f t="shared" si="55"/>
        <v>68.999999999999986</v>
      </c>
      <c r="E242">
        <f t="shared" si="72"/>
        <v>4581.5726653347538</v>
      </c>
      <c r="F242" s="7">
        <f t="shared" si="57"/>
        <v>23.783766509502726</v>
      </c>
      <c r="G242">
        <f t="shared" si="58"/>
        <v>13.699966576630327</v>
      </c>
      <c r="H242">
        <f t="shared" si="59"/>
        <v>13.699966576630327</v>
      </c>
      <c r="I242">
        <f t="shared" si="60"/>
        <v>5036.5086377437992</v>
      </c>
      <c r="J242">
        <f t="shared" si="61"/>
        <v>0.18076870829098887</v>
      </c>
      <c r="K242">
        <f t="shared" si="62"/>
        <v>4265.4489421840281</v>
      </c>
      <c r="L242">
        <f t="shared" si="63"/>
        <v>0.35167212031148432</v>
      </c>
      <c r="M242">
        <f t="shared" si="64"/>
        <v>2271.0991691380063</v>
      </c>
      <c r="N242">
        <f t="shared" si="65"/>
        <v>32.914480712145028</v>
      </c>
      <c r="O242">
        <f t="shared" si="66"/>
        <v>69</v>
      </c>
      <c r="P242">
        <f t="shared" si="67"/>
        <v>0.50251115591061113</v>
      </c>
      <c r="Q242">
        <f t="shared" si="68"/>
        <v>2765.4094686057933</v>
      </c>
      <c r="R242">
        <f t="shared" si="69"/>
        <v>40.078398095736141</v>
      </c>
      <c r="S242">
        <v>0.1</v>
      </c>
      <c r="T242">
        <f t="shared" si="70"/>
        <v>227.10991691380065</v>
      </c>
      <c r="U242">
        <v>20</v>
      </c>
      <c r="V242">
        <f t="shared" si="71"/>
        <v>55308.18937211587</v>
      </c>
    </row>
    <row r="243" spans="1:22">
      <c r="A243">
        <v>2.8570000000000002</v>
      </c>
      <c r="B243">
        <v>500</v>
      </c>
      <c r="C243" s="6">
        <f t="shared" si="56"/>
        <v>79.432914066030591</v>
      </c>
      <c r="D243" s="12">
        <f t="shared" si="55"/>
        <v>69.999999999999986</v>
      </c>
      <c r="E243">
        <f t="shared" si="72"/>
        <v>4581.5726653347538</v>
      </c>
      <c r="F243" s="7">
        <f t="shared" si="57"/>
        <v>23.783766509502726</v>
      </c>
      <c r="G243">
        <f t="shared" si="58"/>
        <v>13.699966576630327</v>
      </c>
      <c r="H243">
        <f t="shared" si="59"/>
        <v>13.699966576630327</v>
      </c>
      <c r="I243">
        <f t="shared" si="60"/>
        <v>5109.5015165516797</v>
      </c>
      <c r="J243">
        <f t="shared" si="61"/>
        <v>0.18076876667092387</v>
      </c>
      <c r="K243">
        <f t="shared" si="62"/>
        <v>4327.2668288453124</v>
      </c>
      <c r="L243">
        <f t="shared" si="63"/>
        <v>0.34877224489986347</v>
      </c>
      <c r="M243">
        <f t="shared" si="64"/>
        <v>2291.4652538834603</v>
      </c>
      <c r="N243">
        <f t="shared" si="65"/>
        <v>32.735217912620868</v>
      </c>
      <c r="O243">
        <f t="shared" si="66"/>
        <v>69.999999999999986</v>
      </c>
      <c r="P243">
        <f t="shared" si="67"/>
        <v>0.4997743192766545</v>
      </c>
      <c r="Q243">
        <f t="shared" si="68"/>
        <v>2818.0362626682195</v>
      </c>
      <c r="R243">
        <f t="shared" si="69"/>
        <v>40.257660895260287</v>
      </c>
      <c r="S243">
        <v>0.1</v>
      </c>
      <c r="T243">
        <f t="shared" si="70"/>
        <v>229.14652538834605</v>
      </c>
      <c r="U243">
        <v>20</v>
      </c>
      <c r="V243">
        <f t="shared" si="71"/>
        <v>56360.725253364391</v>
      </c>
    </row>
    <row r="244" spans="1:22">
      <c r="A244">
        <v>2.8570000000000002</v>
      </c>
      <c r="B244">
        <v>500</v>
      </c>
      <c r="C244" s="6">
        <f t="shared" si="56"/>
        <v>79.432914066030591</v>
      </c>
      <c r="D244" s="12">
        <f t="shared" si="55"/>
        <v>70.999999999999986</v>
      </c>
      <c r="E244">
        <f t="shared" si="72"/>
        <v>4581.5726653347538</v>
      </c>
      <c r="F244" s="7">
        <f t="shared" si="57"/>
        <v>23.783766509502726</v>
      </c>
      <c r="G244">
        <f t="shared" si="58"/>
        <v>13.699966576630327</v>
      </c>
      <c r="H244">
        <f t="shared" si="59"/>
        <v>13.699966576630327</v>
      </c>
      <c r="I244">
        <f t="shared" si="60"/>
        <v>5182.4943953595612</v>
      </c>
      <c r="J244">
        <f t="shared" si="61"/>
        <v>0.18076880781655552</v>
      </c>
      <c r="K244">
        <f t="shared" si="62"/>
        <v>4389.0847734561048</v>
      </c>
      <c r="L244">
        <f t="shared" si="63"/>
        <v>0.34591279053276913</v>
      </c>
      <c r="M244">
        <f t="shared" si="64"/>
        <v>2311.6501837745445</v>
      </c>
      <c r="N244">
        <f t="shared" si="65"/>
        <v>32.558453292599225</v>
      </c>
      <c r="O244">
        <f t="shared" si="66"/>
        <v>70.999999999999986</v>
      </c>
      <c r="P244">
        <f t="shared" si="67"/>
        <v>0.49707562278777445</v>
      </c>
      <c r="Q244">
        <f t="shared" si="68"/>
        <v>2870.8442115850166</v>
      </c>
      <c r="R244">
        <f t="shared" si="69"/>
        <v>40.43442551528193</v>
      </c>
      <c r="S244">
        <v>0.1</v>
      </c>
      <c r="T244">
        <f t="shared" si="70"/>
        <v>231.16501837745446</v>
      </c>
      <c r="U244">
        <v>20</v>
      </c>
      <c r="V244">
        <f t="shared" si="71"/>
        <v>57416.884231700329</v>
      </c>
    </row>
    <row r="245" spans="1:22">
      <c r="A245">
        <v>2.8570000000000002</v>
      </c>
      <c r="B245">
        <v>500</v>
      </c>
      <c r="C245" s="6">
        <f t="shared" si="56"/>
        <v>79.432914066030591</v>
      </c>
      <c r="D245" s="12">
        <f t="shared" si="55"/>
        <v>71.999999999999986</v>
      </c>
      <c r="E245">
        <f t="shared" si="72"/>
        <v>4581.5726653347538</v>
      </c>
      <c r="F245" s="7">
        <f t="shared" si="57"/>
        <v>23.783766509502726</v>
      </c>
      <c r="G245">
        <f t="shared" si="58"/>
        <v>13.699966576630327</v>
      </c>
      <c r="H245">
        <f t="shared" si="59"/>
        <v>13.699966576630327</v>
      </c>
      <c r="I245">
        <f t="shared" si="60"/>
        <v>5255.4872741674426</v>
      </c>
      <c r="J245">
        <f t="shared" si="61"/>
        <v>0.18076883667103782</v>
      </c>
      <c r="K245">
        <f t="shared" si="62"/>
        <v>4450.9027600900527</v>
      </c>
      <c r="L245">
        <f t="shared" si="63"/>
        <v>0.34309393098518159</v>
      </c>
      <c r="M245">
        <f t="shared" si="64"/>
        <v>2331.6622384694801</v>
      </c>
      <c r="N245">
        <f t="shared" si="65"/>
        <v>32.384197756520564</v>
      </c>
      <c r="O245">
        <f t="shared" si="66"/>
        <v>71.999999999999986</v>
      </c>
      <c r="P245">
        <f t="shared" si="67"/>
        <v>0.4944152329239781</v>
      </c>
      <c r="Q245">
        <f t="shared" si="68"/>
        <v>2923.825035697962</v>
      </c>
      <c r="R245">
        <f t="shared" si="69"/>
        <v>40.608681051360591</v>
      </c>
      <c r="S245">
        <v>0.1</v>
      </c>
      <c r="T245">
        <f t="shared" si="70"/>
        <v>233.16622384694801</v>
      </c>
      <c r="U245">
        <v>20</v>
      </c>
      <c r="V245">
        <f t="shared" si="71"/>
        <v>58476.500713959242</v>
      </c>
    </row>
    <row r="246" spans="1:22">
      <c r="A246">
        <v>2.8570000000000002</v>
      </c>
      <c r="B246">
        <v>500</v>
      </c>
      <c r="C246" s="6">
        <f t="shared" si="56"/>
        <v>79.432914066030591</v>
      </c>
      <c r="D246" s="12">
        <f t="shared" si="55"/>
        <v>72.999999999999986</v>
      </c>
      <c r="E246">
        <f t="shared" si="72"/>
        <v>4581.5726653347538</v>
      </c>
      <c r="F246" s="7">
        <f t="shared" si="57"/>
        <v>23.783766509502726</v>
      </c>
      <c r="G246">
        <f t="shared" si="58"/>
        <v>13.699966576630327</v>
      </c>
      <c r="H246">
        <f t="shared" si="59"/>
        <v>13.699966576630327</v>
      </c>
      <c r="I246">
        <f t="shared" si="60"/>
        <v>5328.4801529753231</v>
      </c>
      <c r="J246">
        <f t="shared" si="61"/>
        <v>0.18076885680513993</v>
      </c>
      <c r="K246">
        <f t="shared" si="62"/>
        <v>4512.7207770306832</v>
      </c>
      <c r="L246">
        <f t="shared" si="63"/>
        <v>0.34031577313536321</v>
      </c>
      <c r="M246">
        <f t="shared" si="64"/>
        <v>2351.5094361238539</v>
      </c>
      <c r="N246">
        <f t="shared" si="65"/>
        <v>32.212458029093895</v>
      </c>
      <c r="O246">
        <f t="shared" si="66"/>
        <v>72.999999999999986</v>
      </c>
      <c r="P246">
        <f t="shared" si="67"/>
        <v>0.49179325235257854</v>
      </c>
      <c r="Q246">
        <f t="shared" si="68"/>
        <v>2976.9707168514692</v>
      </c>
      <c r="R246">
        <f t="shared" si="69"/>
        <v>40.78042077878726</v>
      </c>
      <c r="S246">
        <v>0.1</v>
      </c>
      <c r="T246">
        <f t="shared" si="70"/>
        <v>235.15094361238539</v>
      </c>
      <c r="U246">
        <v>20</v>
      </c>
      <c r="V246">
        <f t="shared" si="71"/>
        <v>59539.414337029382</v>
      </c>
    </row>
    <row r="247" spans="1:22">
      <c r="A247">
        <v>2.8570000000000002</v>
      </c>
      <c r="B247">
        <v>500</v>
      </c>
      <c r="C247" s="6">
        <f t="shared" si="56"/>
        <v>79.432914066030591</v>
      </c>
      <c r="D247" s="12">
        <f t="shared" si="55"/>
        <v>73.999999999999986</v>
      </c>
      <c r="E247">
        <f t="shared" si="72"/>
        <v>4581.5726653347538</v>
      </c>
      <c r="F247" s="7">
        <f t="shared" si="57"/>
        <v>23.783766509502726</v>
      </c>
      <c r="G247">
        <f t="shared" si="58"/>
        <v>13.699966576630327</v>
      </c>
      <c r="H247">
        <f t="shared" si="59"/>
        <v>13.699966576630327</v>
      </c>
      <c r="I247">
        <f t="shared" si="60"/>
        <v>5401.4730317832045</v>
      </c>
      <c r="J247">
        <f t="shared" si="61"/>
        <v>0.18076887078428694</v>
      </c>
      <c r="K247">
        <f t="shared" si="62"/>
        <v>4574.5388157086609</v>
      </c>
      <c r="L247">
        <f t="shared" si="63"/>
        <v>0.33757836189074841</v>
      </c>
      <c r="M247">
        <f t="shared" si="64"/>
        <v>2371.1995358871181</v>
      </c>
      <c r="N247">
        <f t="shared" si="65"/>
        <v>32.043236971447548</v>
      </c>
      <c r="O247">
        <f t="shared" si="66"/>
        <v>73.999999999999986</v>
      </c>
      <c r="P247">
        <f t="shared" si="67"/>
        <v>0.48920972475492441</v>
      </c>
      <c r="Q247">
        <f t="shared" si="68"/>
        <v>3030.2734958960864</v>
      </c>
      <c r="R247">
        <f t="shared" si="69"/>
        <v>40.949641836433607</v>
      </c>
      <c r="S247">
        <v>0.1</v>
      </c>
      <c r="T247">
        <f t="shared" si="70"/>
        <v>237.11995358871184</v>
      </c>
      <c r="U247">
        <v>20</v>
      </c>
      <c r="V247">
        <f t="shared" si="71"/>
        <v>60605.469917921728</v>
      </c>
    </row>
    <row r="248" spans="1:22">
      <c r="A248">
        <v>2.8570000000000002</v>
      </c>
      <c r="B248">
        <v>500</v>
      </c>
      <c r="C248" s="6">
        <f t="shared" si="56"/>
        <v>79.432914066030591</v>
      </c>
      <c r="D248" s="12">
        <f t="shared" si="55"/>
        <v>74.999999999999986</v>
      </c>
      <c r="E248">
        <f t="shared" si="72"/>
        <v>4581.5726653347538</v>
      </c>
      <c r="F248" s="7">
        <f t="shared" si="57"/>
        <v>23.783766509502726</v>
      </c>
      <c r="G248">
        <f t="shared" si="58"/>
        <v>13.699966576630327</v>
      </c>
      <c r="H248">
        <f t="shared" si="59"/>
        <v>13.699966576630327</v>
      </c>
      <c r="I248">
        <f t="shared" si="60"/>
        <v>5474.465910591086</v>
      </c>
      <c r="J248">
        <f t="shared" si="61"/>
        <v>0.18076888044164879</v>
      </c>
      <c r="K248">
        <f t="shared" si="62"/>
        <v>4636.3568698926456</v>
      </c>
      <c r="L248">
        <f t="shared" si="63"/>
        <v>0.33488168487235359</v>
      </c>
      <c r="M248">
        <f t="shared" si="64"/>
        <v>2390.7400409576003</v>
      </c>
      <c r="N248">
        <f t="shared" si="65"/>
        <v>31.876533879434675</v>
      </c>
      <c r="O248">
        <f t="shared" si="66"/>
        <v>74.999999999999972</v>
      </c>
      <c r="P248">
        <f t="shared" si="67"/>
        <v>0.48666463938068205</v>
      </c>
      <c r="Q248">
        <f t="shared" si="68"/>
        <v>3083.7258696334852</v>
      </c>
      <c r="R248">
        <f t="shared" si="69"/>
        <v>41.11634492844648</v>
      </c>
      <c r="S248">
        <v>0.1</v>
      </c>
      <c r="T248">
        <f t="shared" si="70"/>
        <v>239.07400409576005</v>
      </c>
      <c r="U248">
        <v>20</v>
      </c>
      <c r="V248">
        <f t="shared" si="71"/>
        <v>61674.517392669703</v>
      </c>
    </row>
    <row r="249" spans="1:22">
      <c r="A249">
        <v>2.8570000000000002</v>
      </c>
      <c r="B249">
        <v>500</v>
      </c>
      <c r="C249" s="6">
        <f t="shared" si="56"/>
        <v>79.432914066030591</v>
      </c>
      <c r="D249" s="12">
        <f t="shared" ref="D249:D273" si="73">D248+1</f>
        <v>75.999999999999986</v>
      </c>
      <c r="E249">
        <f t="shared" si="72"/>
        <v>4581.5726653347538</v>
      </c>
      <c r="F249" s="7">
        <f t="shared" si="57"/>
        <v>23.783766509502726</v>
      </c>
      <c r="G249">
        <f t="shared" si="58"/>
        <v>13.699966576630327</v>
      </c>
      <c r="H249">
        <f t="shared" si="59"/>
        <v>13.699966576630327</v>
      </c>
      <c r="I249">
        <f t="shared" si="60"/>
        <v>5547.4587893989674</v>
      </c>
      <c r="J249">
        <f t="shared" si="61"/>
        <v>0.18076888708008465</v>
      </c>
      <c r="K249">
        <f t="shared" si="62"/>
        <v>4698.1749350774653</v>
      </c>
      <c r="L249">
        <f t="shared" si="63"/>
        <v>0.33222567685872118</v>
      </c>
      <c r="M249">
        <f t="shared" si="64"/>
        <v>2410.1382021282921</v>
      </c>
      <c r="N249">
        <f t="shared" si="65"/>
        <v>31.712344764845952</v>
      </c>
      <c r="O249">
        <f t="shared" si="66"/>
        <v>76</v>
      </c>
      <c r="P249">
        <f t="shared" si="67"/>
        <v>0.48415793534115958</v>
      </c>
      <c r="Q249">
        <f t="shared" si="68"/>
        <v>3137.3205872706758</v>
      </c>
      <c r="R249">
        <f t="shared" si="69"/>
        <v>41.280534043035217</v>
      </c>
      <c r="S249">
        <v>0.1</v>
      </c>
      <c r="T249">
        <f t="shared" si="70"/>
        <v>241.01382021282922</v>
      </c>
      <c r="U249">
        <v>20</v>
      </c>
      <c r="V249">
        <f t="shared" si="71"/>
        <v>62746.411745413512</v>
      </c>
    </row>
    <row r="250" spans="1:22">
      <c r="A250">
        <v>2.8570000000000002</v>
      </c>
      <c r="B250">
        <v>500</v>
      </c>
      <c r="C250" s="6">
        <f t="shared" si="56"/>
        <v>79.432914066030591</v>
      </c>
      <c r="D250" s="12">
        <f t="shared" si="73"/>
        <v>76.999999999999986</v>
      </c>
      <c r="E250">
        <f t="shared" si="72"/>
        <v>4581.5726653347538</v>
      </c>
      <c r="F250" s="7">
        <f t="shared" si="57"/>
        <v>23.783766509502726</v>
      </c>
      <c r="G250">
        <f t="shared" si="58"/>
        <v>13.699966576630327</v>
      </c>
      <c r="H250">
        <f t="shared" si="59"/>
        <v>13.699966576630327</v>
      </c>
      <c r="I250">
        <f t="shared" si="60"/>
        <v>5620.4516682068479</v>
      </c>
      <c r="J250">
        <f t="shared" si="61"/>
        <v>0.18076889162057175</v>
      </c>
      <c r="K250">
        <f t="shared" si="62"/>
        <v>4759.9930080245749</v>
      </c>
      <c r="L250">
        <f t="shared" si="63"/>
        <v>0.3296102239926374</v>
      </c>
      <c r="M250">
        <f t="shared" si="64"/>
        <v>2429.401021760641</v>
      </c>
      <c r="N250">
        <f t="shared" si="65"/>
        <v>31.550662620268071</v>
      </c>
      <c r="O250">
        <f t="shared" si="66"/>
        <v>76.999999999999986</v>
      </c>
      <c r="P250">
        <f t="shared" si="67"/>
        <v>0.48168950565294766</v>
      </c>
      <c r="Q250">
        <f t="shared" si="68"/>
        <v>3191.0506464462069</v>
      </c>
      <c r="R250">
        <f t="shared" si="69"/>
        <v>41.442216187613084</v>
      </c>
      <c r="S250">
        <v>0.1</v>
      </c>
      <c r="T250">
        <f t="shared" si="70"/>
        <v>242.9401021760641</v>
      </c>
      <c r="U250">
        <v>20</v>
      </c>
      <c r="V250">
        <f t="shared" si="71"/>
        <v>63821.012928924138</v>
      </c>
    </row>
    <row r="251" spans="1:22">
      <c r="A251">
        <v>2.8570000000000002</v>
      </c>
      <c r="B251">
        <v>500</v>
      </c>
      <c r="C251" s="6">
        <f t="shared" si="56"/>
        <v>79.432914066030591</v>
      </c>
      <c r="D251" s="12">
        <f t="shared" si="73"/>
        <v>77.999999999999986</v>
      </c>
      <c r="E251">
        <f t="shared" si="72"/>
        <v>4581.5726653347538</v>
      </c>
      <c r="F251" s="7">
        <f t="shared" si="57"/>
        <v>23.783766509502726</v>
      </c>
      <c r="G251">
        <f t="shared" si="58"/>
        <v>13.699966576630327</v>
      </c>
      <c r="H251">
        <f t="shared" si="59"/>
        <v>13.699966576630327</v>
      </c>
      <c r="I251">
        <f t="shared" si="60"/>
        <v>5693.4445470147293</v>
      </c>
      <c r="J251">
        <f t="shared" si="61"/>
        <v>0.18076889471064342</v>
      </c>
      <c r="K251">
        <f t="shared" si="62"/>
        <v>4821.8110864192031</v>
      </c>
      <c r="L251">
        <f t="shared" si="63"/>
        <v>0.32703516775558483</v>
      </c>
      <c r="M251">
        <f t="shared" si="64"/>
        <v>2448.5352581283682</v>
      </c>
      <c r="N251">
        <f t="shared" si="65"/>
        <v>31.391477668312419</v>
      </c>
      <c r="O251">
        <f t="shared" si="66"/>
        <v>77.999999999999986</v>
      </c>
      <c r="P251">
        <f t="shared" si="67"/>
        <v>0.47925920104293768</v>
      </c>
      <c r="Q251">
        <f t="shared" si="68"/>
        <v>3244.9092888863606</v>
      </c>
      <c r="R251">
        <f t="shared" si="69"/>
        <v>41.601401139568736</v>
      </c>
      <c r="S251">
        <v>0.1</v>
      </c>
      <c r="T251">
        <f t="shared" si="70"/>
        <v>244.85352581283684</v>
      </c>
      <c r="U251">
        <v>20</v>
      </c>
      <c r="V251">
        <f t="shared" si="71"/>
        <v>64898.185777727209</v>
      </c>
    </row>
    <row r="252" spans="1:22">
      <c r="A252">
        <v>2.8570000000000002</v>
      </c>
      <c r="B252">
        <v>500</v>
      </c>
      <c r="C252" s="6">
        <f t="shared" si="56"/>
        <v>79.432914066030591</v>
      </c>
      <c r="D252" s="12">
        <f t="shared" si="73"/>
        <v>78.999999999999986</v>
      </c>
      <c r="E252">
        <f t="shared" si="72"/>
        <v>4581.5726653347538</v>
      </c>
      <c r="F252" s="7">
        <f t="shared" si="57"/>
        <v>23.783766509502726</v>
      </c>
      <c r="G252">
        <f t="shared" si="58"/>
        <v>13.699966576630327</v>
      </c>
      <c r="H252">
        <f t="shared" si="59"/>
        <v>13.699966576630327</v>
      </c>
      <c r="I252">
        <f t="shared" si="60"/>
        <v>5766.4374258226107</v>
      </c>
      <c r="J252">
        <f t="shared" si="61"/>
        <v>0.18076889680313682</v>
      </c>
      <c r="K252">
        <f t="shared" si="62"/>
        <v>4883.629168616234</v>
      </c>
      <c r="L252">
        <f t="shared" si="63"/>
        <v>0.3245003087162075</v>
      </c>
      <c r="M252">
        <f t="shared" si="64"/>
        <v>2467.5474300778205</v>
      </c>
      <c r="N252">
        <f t="shared" si="65"/>
        <v>31.234777595921784</v>
      </c>
      <c r="O252">
        <f t="shared" si="66"/>
        <v>78.999999999999986</v>
      </c>
      <c r="P252">
        <f t="shared" si="67"/>
        <v>0.47686683352552345</v>
      </c>
      <c r="Q252">
        <f t="shared" si="68"/>
        <v>3298.8899957447898</v>
      </c>
      <c r="R252">
        <f t="shared" si="69"/>
        <v>41.758101211959371</v>
      </c>
      <c r="S252">
        <v>0.1</v>
      </c>
      <c r="T252">
        <f t="shared" si="70"/>
        <v>246.75474300778205</v>
      </c>
      <c r="U252">
        <v>20</v>
      </c>
      <c r="V252">
        <f t="shared" si="71"/>
        <v>65977.79991489579</v>
      </c>
    </row>
    <row r="253" spans="1:22">
      <c r="A253">
        <v>2.8570000000000002</v>
      </c>
      <c r="B253">
        <v>500</v>
      </c>
      <c r="C253" s="6">
        <f t="shared" si="56"/>
        <v>79.432914066030591</v>
      </c>
      <c r="D253" s="12">
        <f t="shared" si="73"/>
        <v>79.999999999999986</v>
      </c>
      <c r="E253">
        <f t="shared" si="72"/>
        <v>4581.5726653347538</v>
      </c>
      <c r="F253" s="7">
        <f t="shared" si="57"/>
        <v>23.783766509502726</v>
      </c>
      <c r="G253">
        <f t="shared" si="58"/>
        <v>13.699966576630327</v>
      </c>
      <c r="H253">
        <f t="shared" si="59"/>
        <v>13.699966576630327</v>
      </c>
      <c r="I253">
        <f t="shared" si="60"/>
        <v>5839.4303046304913</v>
      </c>
      <c r="J253">
        <f t="shared" si="61"/>
        <v>0.18076889821303921</v>
      </c>
      <c r="K253">
        <f t="shared" si="62"/>
        <v>4945.4472534530778</v>
      </c>
      <c r="L253">
        <f t="shared" si="63"/>
        <v>0.32200541006002692</v>
      </c>
      <c r="M253">
        <f t="shared" si="64"/>
        <v>2486.4438219558056</v>
      </c>
      <c r="N253">
        <f t="shared" si="65"/>
        <v>31.080547774447574</v>
      </c>
      <c r="O253">
        <f t="shared" si="66"/>
        <v>79.999999999999986</v>
      </c>
      <c r="P253">
        <f t="shared" si="67"/>
        <v>0.47451217976255838</v>
      </c>
      <c r="Q253">
        <f t="shared" si="68"/>
        <v>3352.9864826746857</v>
      </c>
      <c r="R253">
        <f t="shared" si="69"/>
        <v>41.912331033433581</v>
      </c>
      <c r="S253">
        <v>0.1</v>
      </c>
      <c r="T253">
        <f t="shared" si="70"/>
        <v>248.64438219558056</v>
      </c>
      <c r="U253">
        <v>20</v>
      </c>
      <c r="V253">
        <f t="shared" si="71"/>
        <v>67059.72965349372</v>
      </c>
    </row>
    <row r="254" spans="1:22">
      <c r="A254">
        <v>2.8570000000000002</v>
      </c>
      <c r="B254">
        <v>500</v>
      </c>
      <c r="C254" s="6">
        <f t="shared" si="56"/>
        <v>79.432914066030591</v>
      </c>
      <c r="D254" s="12">
        <f t="shared" si="73"/>
        <v>80.999999999999986</v>
      </c>
      <c r="E254">
        <f t="shared" si="72"/>
        <v>4581.5726653347538</v>
      </c>
      <c r="F254" s="7">
        <f t="shared" si="57"/>
        <v>23.783766509502726</v>
      </c>
      <c r="G254">
        <f t="shared" si="58"/>
        <v>13.699966576630327</v>
      </c>
      <c r="H254">
        <f t="shared" si="59"/>
        <v>13.699966576630327</v>
      </c>
      <c r="I254">
        <f t="shared" si="60"/>
        <v>5912.4231834383727</v>
      </c>
      <c r="J254">
        <f t="shared" si="61"/>
        <v>0.18076889915828215</v>
      </c>
      <c r="K254">
        <f t="shared" si="62"/>
        <v>5007.2653401127673</v>
      </c>
      <c r="L254">
        <f t="shared" si="63"/>
        <v>0.31955020090831598</v>
      </c>
      <c r="M254">
        <f t="shared" si="64"/>
        <v>2505.2304887598875</v>
      </c>
      <c r="N254">
        <f t="shared" si="65"/>
        <v>30.928771466171455</v>
      </c>
      <c r="O254">
        <f t="shared" si="66"/>
        <v>80.999999999999986</v>
      </c>
      <c r="P254">
        <f t="shared" si="67"/>
        <v>0.47219498421635808</v>
      </c>
      <c r="Q254">
        <f t="shared" si="68"/>
        <v>3407.1926946784852</v>
      </c>
      <c r="R254">
        <f t="shared" si="69"/>
        <v>42.0641073417097</v>
      </c>
      <c r="S254">
        <v>0.1</v>
      </c>
      <c r="T254">
        <f t="shared" si="70"/>
        <v>250.52304887598876</v>
      </c>
      <c r="U254">
        <v>20</v>
      </c>
      <c r="V254">
        <f t="shared" si="71"/>
        <v>68143.8538935697</v>
      </c>
    </row>
    <row r="255" spans="1:22">
      <c r="A255">
        <v>2.8570000000000002</v>
      </c>
      <c r="B255">
        <v>500</v>
      </c>
      <c r="C255" s="6">
        <f t="shared" si="56"/>
        <v>79.432914066030591</v>
      </c>
      <c r="D255" s="12">
        <f t="shared" si="73"/>
        <v>81.999999999999986</v>
      </c>
      <c r="E255">
        <f t="shared" si="72"/>
        <v>4581.5726653347538</v>
      </c>
      <c r="F255" s="7">
        <f t="shared" si="57"/>
        <v>23.783766509502726</v>
      </c>
      <c r="G255">
        <f t="shared" si="58"/>
        <v>13.699966576630327</v>
      </c>
      <c r="H255">
        <f t="shared" si="59"/>
        <v>13.699966576630327</v>
      </c>
      <c r="I255">
        <f t="shared" si="60"/>
        <v>5985.4160622462541</v>
      </c>
      <c r="J255">
        <f t="shared" si="61"/>
        <v>0.18076889978884333</v>
      </c>
      <c r="K255">
        <f t="shared" si="62"/>
        <v>5069.0834280244217</v>
      </c>
      <c r="L255">
        <f t="shared" si="63"/>
        <v>0.3171343794345004</v>
      </c>
      <c r="M255">
        <f t="shared" si="64"/>
        <v>2523.913261470067</v>
      </c>
      <c r="N255">
        <f t="shared" si="65"/>
        <v>30.779430017927652</v>
      </c>
      <c r="O255">
        <f t="shared" si="66"/>
        <v>81.999999999999972</v>
      </c>
      <c r="P255">
        <f t="shared" si="67"/>
        <v>0.46991496210576567</v>
      </c>
      <c r="Q255">
        <f t="shared" si="68"/>
        <v>3461.5028007761866</v>
      </c>
      <c r="R255">
        <f t="shared" si="69"/>
        <v>42.213448789953503</v>
      </c>
      <c r="S255">
        <v>0.1</v>
      </c>
      <c r="T255">
        <f t="shared" si="70"/>
        <v>252.39132614700671</v>
      </c>
      <c r="U255">
        <v>20</v>
      </c>
      <c r="V255">
        <f t="shared" si="71"/>
        <v>69230.056015523733</v>
      </c>
    </row>
    <row r="256" spans="1:22">
      <c r="A256">
        <v>2.8570000000000002</v>
      </c>
      <c r="B256">
        <v>500</v>
      </c>
      <c r="C256" s="6">
        <f t="shared" si="56"/>
        <v>79.432914066030591</v>
      </c>
      <c r="D256" s="12">
        <f t="shared" si="73"/>
        <v>82.999999999999986</v>
      </c>
      <c r="E256">
        <f t="shared" si="72"/>
        <v>4581.5726653347538</v>
      </c>
      <c r="F256" s="7">
        <f t="shared" si="57"/>
        <v>23.783766509502726</v>
      </c>
      <c r="G256">
        <f t="shared" si="58"/>
        <v>13.699966576630327</v>
      </c>
      <c r="H256">
        <f t="shared" si="59"/>
        <v>13.699966576630327</v>
      </c>
      <c r="I256">
        <f t="shared" si="60"/>
        <v>6058.4089410541346</v>
      </c>
      <c r="J256">
        <f t="shared" si="61"/>
        <v>0.18076890020738673</v>
      </c>
      <c r="K256">
        <f t="shared" si="62"/>
        <v>5130.9015167913503</v>
      </c>
      <c r="L256">
        <f t="shared" si="63"/>
        <v>0.3147576157867048</v>
      </c>
      <c r="M256">
        <f t="shared" si="64"/>
        <v>2542.497752524418</v>
      </c>
      <c r="N256">
        <f t="shared" si="65"/>
        <v>30.632503042462872</v>
      </c>
      <c r="O256">
        <f t="shared" si="66"/>
        <v>82.999999999999986</v>
      </c>
      <c r="P256">
        <f t="shared" si="67"/>
        <v>0.4676718021750057</v>
      </c>
      <c r="Q256">
        <f t="shared" si="68"/>
        <v>3515.911188529717</v>
      </c>
      <c r="R256">
        <f t="shared" si="69"/>
        <v>42.360375765418283</v>
      </c>
      <c r="S256">
        <v>0.1</v>
      </c>
      <c r="T256">
        <f t="shared" si="70"/>
        <v>254.24977525244182</v>
      </c>
      <c r="U256">
        <v>20</v>
      </c>
      <c r="V256">
        <f t="shared" si="71"/>
        <v>70318.223770594341</v>
      </c>
    </row>
    <row r="257" spans="1:22">
      <c r="A257">
        <v>2.8570000000000002</v>
      </c>
      <c r="B257">
        <v>500</v>
      </c>
      <c r="C257" s="6">
        <f t="shared" si="56"/>
        <v>79.432914066030591</v>
      </c>
      <c r="D257" s="12">
        <f t="shared" si="73"/>
        <v>83.999999999999986</v>
      </c>
      <c r="E257">
        <f t="shared" si="72"/>
        <v>4581.5726653347538</v>
      </c>
      <c r="F257" s="7">
        <f t="shared" si="57"/>
        <v>23.783766509502726</v>
      </c>
      <c r="G257">
        <f t="shared" si="58"/>
        <v>13.699966576630327</v>
      </c>
      <c r="H257">
        <f t="shared" si="59"/>
        <v>13.699966576630327</v>
      </c>
      <c r="I257">
        <f t="shared" si="60"/>
        <v>6131.4018198620161</v>
      </c>
      <c r="J257">
        <f t="shared" si="61"/>
        <v>0.18076890048381544</v>
      </c>
      <c r="K257">
        <f t="shared" si="62"/>
        <v>5192.7196061394379</v>
      </c>
      <c r="L257">
        <f t="shared" si="63"/>
        <v>0.31241955482519057</v>
      </c>
      <c r="M257">
        <f t="shared" si="64"/>
        <v>2560.9893614046996</v>
      </c>
      <c r="N257">
        <f t="shared" si="65"/>
        <v>30.48796858815119</v>
      </c>
      <c r="O257">
        <f t="shared" si="66"/>
        <v>83.999999999999986</v>
      </c>
      <c r="P257">
        <f t="shared" si="67"/>
        <v>0.46546516928475101</v>
      </c>
      <c r="Q257">
        <f t="shared" si="68"/>
        <v>3570.4124584573165</v>
      </c>
      <c r="R257">
        <f t="shared" si="69"/>
        <v>42.504910219729965</v>
      </c>
      <c r="S257">
        <v>0.1</v>
      </c>
      <c r="T257">
        <f t="shared" si="70"/>
        <v>256.09893614046996</v>
      </c>
      <c r="U257">
        <v>20</v>
      </c>
      <c r="V257">
        <f t="shared" si="71"/>
        <v>71408.249169146322</v>
      </c>
    </row>
    <row r="258" spans="1:22">
      <c r="A258">
        <v>2.8570000000000002</v>
      </c>
      <c r="B258">
        <v>500</v>
      </c>
      <c r="C258" s="6">
        <f t="shared" si="56"/>
        <v>79.432914066030591</v>
      </c>
      <c r="D258" s="12">
        <f t="shared" si="73"/>
        <v>84.999999999999986</v>
      </c>
      <c r="E258">
        <f t="shared" si="72"/>
        <v>4581.5726653347538</v>
      </c>
      <c r="F258" s="7">
        <f t="shared" si="57"/>
        <v>23.783766509502726</v>
      </c>
      <c r="G258">
        <f t="shared" si="58"/>
        <v>13.699966576630327</v>
      </c>
      <c r="H258">
        <f t="shared" si="59"/>
        <v>13.699966576630327</v>
      </c>
      <c r="I258">
        <f t="shared" si="60"/>
        <v>6204.3946986698975</v>
      </c>
      <c r="J258">
        <f t="shared" si="61"/>
        <v>0.18076890066547374</v>
      </c>
      <c r="K258">
        <f t="shared" si="62"/>
        <v>5254.5376958803199</v>
      </c>
      <c r="L258">
        <f t="shared" si="63"/>
        <v>0.31011981868342409</v>
      </c>
      <c r="M258">
        <f t="shared" si="64"/>
        <v>2579.3932803011985</v>
      </c>
      <c r="N258">
        <f t="shared" si="65"/>
        <v>30.345803297661163</v>
      </c>
      <c r="O258">
        <f t="shared" si="66"/>
        <v>84.999999999999986</v>
      </c>
      <c r="P258">
        <f t="shared" si="67"/>
        <v>0.46329470683452156</v>
      </c>
      <c r="Q258">
        <f t="shared" si="68"/>
        <v>3625.0014183686985</v>
      </c>
      <c r="R258">
        <f t="shared" si="69"/>
        <v>42.647075510219992</v>
      </c>
      <c r="S258">
        <v>0.1</v>
      </c>
      <c r="T258">
        <f t="shared" si="70"/>
        <v>257.93932803011984</v>
      </c>
      <c r="U258">
        <v>20</v>
      </c>
      <c r="V258">
        <f t="shared" si="71"/>
        <v>72500.028367373976</v>
      </c>
    </row>
    <row r="259" spans="1:22">
      <c r="A259">
        <v>2.8570000000000002</v>
      </c>
      <c r="B259">
        <v>500</v>
      </c>
      <c r="C259" s="6">
        <f t="shared" si="56"/>
        <v>79.432914066030591</v>
      </c>
      <c r="D259" s="12">
        <f t="shared" si="73"/>
        <v>85.999999999999986</v>
      </c>
      <c r="E259">
        <f t="shared" si="72"/>
        <v>4581.5726653347538</v>
      </c>
      <c r="F259" s="7">
        <f t="shared" si="57"/>
        <v>23.783766509502726</v>
      </c>
      <c r="G259">
        <f t="shared" si="58"/>
        <v>13.699966576630327</v>
      </c>
      <c r="H259">
        <f t="shared" si="59"/>
        <v>13.699966576630327</v>
      </c>
      <c r="I259">
        <f t="shared" si="60"/>
        <v>6277.3875774777789</v>
      </c>
      <c r="J259">
        <f t="shared" si="61"/>
        <v>0.18076890078425739</v>
      </c>
      <c r="K259">
        <f t="shared" si="62"/>
        <v>5316.355785885271</v>
      </c>
      <c r="L259">
        <f t="shared" si="63"/>
        <v>0.30785800916144523</v>
      </c>
      <c r="M259">
        <f t="shared" si="64"/>
        <v>2597.7144998290778</v>
      </c>
      <c r="N259">
        <f t="shared" si="65"/>
        <v>30.205982556152073</v>
      </c>
      <c r="O259">
        <f t="shared" si="66"/>
        <v>86</v>
      </c>
      <c r="P259">
        <f t="shared" si="67"/>
        <v>0.46116003902522246</v>
      </c>
      <c r="Q259">
        <f t="shared" si="68"/>
        <v>3679.6730776487007</v>
      </c>
      <c r="R259">
        <f t="shared" si="69"/>
        <v>42.786896251729083</v>
      </c>
      <c r="S259">
        <v>0.1</v>
      </c>
      <c r="T259">
        <f t="shared" si="70"/>
        <v>259.77144998290777</v>
      </c>
      <c r="U259">
        <v>20</v>
      </c>
      <c r="V259">
        <f t="shared" si="71"/>
        <v>73593.461552974011</v>
      </c>
    </row>
    <row r="260" spans="1:22">
      <c r="A260">
        <v>2.8570000000000002</v>
      </c>
      <c r="B260">
        <v>500</v>
      </c>
      <c r="C260" s="6">
        <f t="shared" ref="C260:C323" si="74">1000/H260+6.5*(1-1/(1+(B260/47.408)^1.9851))</f>
        <v>79.432914066030591</v>
      </c>
      <c r="D260" s="12">
        <f t="shared" si="73"/>
        <v>86.999999999999986</v>
      </c>
      <c r="E260">
        <f t="shared" si="72"/>
        <v>4581.5726653347538</v>
      </c>
      <c r="F260" s="7">
        <f t="shared" ref="F260:F323" si="75">32.988-32.988/(1+(B260/(0.026715*EXP(A260/0.33926)))^0.6705)</f>
        <v>23.783766509502726</v>
      </c>
      <c r="G260">
        <f t="shared" ref="G260:G323" si="76">H260</f>
        <v>13.699966576630327</v>
      </c>
      <c r="H260">
        <f t="shared" ref="H260:H323" si="77">1.9896+(20.8-1.9896)/(1+(A260/4.0434)^1.4407)</f>
        <v>13.699966576630327</v>
      </c>
      <c r="I260">
        <f t="shared" ref="I260:I323" si="78">D260*1000/G260</f>
        <v>6350.3804562856594</v>
      </c>
      <c r="J260">
        <f t="shared" ref="J260:J323" si="79">(0.067366+A260*0.039693)*ERF(0.05*D260)</f>
        <v>0.18076890086154104</v>
      </c>
      <c r="K260">
        <f t="shared" ref="K260:K323" si="80">I260/(1+J260)</f>
        <v>5378.1738760668086</v>
      </c>
      <c r="L260">
        <f t="shared" ref="L260:L323" si="81">1-(Q260/I260)*(1+J260)</f>
        <v>0.30563370996003525</v>
      </c>
      <c r="M260">
        <f t="shared" ref="M260:M323" si="82">N260*D260</f>
        <v>2615.9578147712919</v>
      </c>
      <c r="N260">
        <f t="shared" ref="N260:N323" si="83">I260/D260-R260</f>
        <v>30.068480629555083</v>
      </c>
      <c r="O260">
        <f t="shared" ref="O260:O323" si="84">(M260+Q260)*(G260/1000)</f>
        <v>86.999999999999986</v>
      </c>
      <c r="P260">
        <f t="shared" ref="P260:P323" si="85">N260/65.5</f>
        <v>0.45906077297030662</v>
      </c>
      <c r="Q260">
        <f t="shared" ref="Q260:Q323" si="86">D260*R260</f>
        <v>3734.4226415143676</v>
      </c>
      <c r="R260">
        <f t="shared" ref="R260:R323" si="87">F260+(C260-F260)/(1+1.304*D260^2.1393)^0.35535+28/(1+E260*D260^-2)</f>
        <v>42.924398178326072</v>
      </c>
      <c r="S260">
        <v>0.1</v>
      </c>
      <c r="T260">
        <f t="shared" ref="T260:T323" si="88">M260*S260</f>
        <v>261.59578147712921</v>
      </c>
      <c r="U260">
        <v>20</v>
      </c>
      <c r="V260">
        <f t="shared" ref="V260:V323" si="89">Q260*U260</f>
        <v>74688.452830287351</v>
      </c>
    </row>
    <row r="261" spans="1:22">
      <c r="A261">
        <v>2.8570000000000002</v>
      </c>
      <c r="B261">
        <v>500</v>
      </c>
      <c r="C261" s="6">
        <f t="shared" si="74"/>
        <v>79.432914066030591</v>
      </c>
      <c r="D261" s="12">
        <f t="shared" si="73"/>
        <v>87.999999999999986</v>
      </c>
      <c r="E261">
        <f t="shared" ref="E261:E324" si="90">1652.264+(14159350000-1652.264)/(1+(B261/0.02673144)^1.564691)</f>
        <v>4581.5726653347538</v>
      </c>
      <c r="F261" s="7">
        <f t="shared" si="75"/>
        <v>23.783766509502726</v>
      </c>
      <c r="G261">
        <f t="shared" si="76"/>
        <v>13.699966576630327</v>
      </c>
      <c r="H261">
        <f t="shared" si="77"/>
        <v>13.699966576630327</v>
      </c>
      <c r="I261">
        <f t="shared" si="78"/>
        <v>6423.3733350935408</v>
      </c>
      <c r="J261">
        <f t="shared" si="79"/>
        <v>0.18076890091157308</v>
      </c>
      <c r="K261">
        <f t="shared" si="80"/>
        <v>5439.9919663658065</v>
      </c>
      <c r="L261">
        <f t="shared" si="81"/>
        <v>0.30344648876399438</v>
      </c>
      <c r="M261">
        <f t="shared" si="82"/>
        <v>2634.1278298257762</v>
      </c>
      <c r="N261">
        <f t="shared" si="83"/>
        <v>29.933270793474733</v>
      </c>
      <c r="O261">
        <f t="shared" si="84"/>
        <v>87.999999999999986</v>
      </c>
      <c r="P261">
        <f t="shared" si="85"/>
        <v>0.45699650066373637</v>
      </c>
      <c r="Q261">
        <f t="shared" si="86"/>
        <v>3789.2455052677647</v>
      </c>
      <c r="R261">
        <f t="shared" si="87"/>
        <v>43.059608014406422</v>
      </c>
      <c r="S261">
        <v>0.1</v>
      </c>
      <c r="T261">
        <f t="shared" si="88"/>
        <v>263.41278298257765</v>
      </c>
      <c r="U261">
        <v>20</v>
      </c>
      <c r="V261">
        <f t="shared" si="89"/>
        <v>75784.910105355288</v>
      </c>
    </row>
    <row r="262" spans="1:22">
      <c r="A262">
        <v>2.8570000000000002</v>
      </c>
      <c r="B262">
        <v>500</v>
      </c>
      <c r="C262" s="6">
        <f t="shared" si="74"/>
        <v>79.432914066030591</v>
      </c>
      <c r="D262" s="12">
        <f t="shared" si="73"/>
        <v>88.999999999999986</v>
      </c>
      <c r="E262">
        <f t="shared" si="90"/>
        <v>4581.5726653347538</v>
      </c>
      <c r="F262" s="7">
        <f t="shared" si="75"/>
        <v>23.783766509502726</v>
      </c>
      <c r="G262">
        <f t="shared" si="76"/>
        <v>13.699966576630327</v>
      </c>
      <c r="H262">
        <f t="shared" si="77"/>
        <v>13.699966576630327</v>
      </c>
      <c r="I262">
        <f t="shared" si="78"/>
        <v>6496.3662139014223</v>
      </c>
      <c r="J262">
        <f t="shared" si="79"/>
        <v>0.18076890094380141</v>
      </c>
      <c r="K262">
        <f t="shared" si="80"/>
        <v>5501.8100567425226</v>
      </c>
      <c r="L262">
        <f t="shared" si="81"/>
        <v>0.30129589918260191</v>
      </c>
      <c r="M262">
        <f t="shared" si="82"/>
        <v>2652.2289653370194</v>
      </c>
      <c r="N262">
        <f t="shared" si="83"/>
        <v>29.800325453224943</v>
      </c>
      <c r="O262">
        <f t="shared" si="84"/>
        <v>88.999999999999986</v>
      </c>
      <c r="P262">
        <f t="shared" si="85"/>
        <v>0.45496680081259455</v>
      </c>
      <c r="Q262">
        <f t="shared" si="86"/>
        <v>3844.1372485644024</v>
      </c>
      <c r="R262">
        <f t="shared" si="87"/>
        <v>43.192553354656212</v>
      </c>
      <c r="S262">
        <v>0.1</v>
      </c>
      <c r="T262">
        <f t="shared" si="88"/>
        <v>265.22289653370194</v>
      </c>
      <c r="U262">
        <v>20</v>
      </c>
      <c r="V262">
        <f t="shared" si="89"/>
        <v>76882.744971288048</v>
      </c>
    </row>
    <row r="263" spans="1:22">
      <c r="A263">
        <v>2.8570000000000002</v>
      </c>
      <c r="B263">
        <v>500</v>
      </c>
      <c r="C263" s="6">
        <f t="shared" si="74"/>
        <v>79.432914066030591</v>
      </c>
      <c r="D263" s="12">
        <f t="shared" si="73"/>
        <v>89.999999999999986</v>
      </c>
      <c r="E263">
        <f t="shared" si="90"/>
        <v>4581.5726653347538</v>
      </c>
      <c r="F263" s="7">
        <f t="shared" si="75"/>
        <v>23.783766509502726</v>
      </c>
      <c r="G263">
        <f t="shared" si="76"/>
        <v>13.699966576630327</v>
      </c>
      <c r="H263">
        <f t="shared" si="77"/>
        <v>13.699966576630327</v>
      </c>
      <c r="I263">
        <f t="shared" si="78"/>
        <v>6569.3590927093028</v>
      </c>
      <c r="J263">
        <f t="shared" si="79"/>
        <v>0.18076890096445791</v>
      </c>
      <c r="K263">
        <f t="shared" si="80"/>
        <v>5563.6281471703878</v>
      </c>
      <c r="L263">
        <f t="shared" si="81"/>
        <v>0.2991814825550505</v>
      </c>
      <c r="M263">
        <f t="shared" si="82"/>
        <v>2670.2654629943604</v>
      </c>
      <c r="N263">
        <f t="shared" si="83"/>
        <v>29.669616255492897</v>
      </c>
      <c r="O263">
        <f t="shared" si="84"/>
        <v>89.999999999999986</v>
      </c>
      <c r="P263">
        <f t="shared" si="85"/>
        <v>0.45297124054187632</v>
      </c>
      <c r="Q263">
        <f t="shared" si="86"/>
        <v>3899.0936297149424</v>
      </c>
      <c r="R263">
        <f t="shared" si="87"/>
        <v>43.323262552388258</v>
      </c>
      <c r="S263">
        <v>0.1</v>
      </c>
      <c r="T263">
        <f t="shared" si="88"/>
        <v>267.02654629943606</v>
      </c>
      <c r="U263">
        <v>20</v>
      </c>
      <c r="V263">
        <f t="shared" si="89"/>
        <v>77981.872594298853</v>
      </c>
    </row>
    <row r="264" spans="1:22">
      <c r="A264">
        <v>2.8570000000000002</v>
      </c>
      <c r="B264">
        <v>500</v>
      </c>
      <c r="C264" s="6">
        <f t="shared" si="74"/>
        <v>79.432914066030591</v>
      </c>
      <c r="D264" s="12">
        <f t="shared" si="73"/>
        <v>90.999999999999986</v>
      </c>
      <c r="E264">
        <f t="shared" si="90"/>
        <v>4581.5726653347538</v>
      </c>
      <c r="F264" s="7">
        <f t="shared" si="75"/>
        <v>23.783766509502726</v>
      </c>
      <c r="G264">
        <f t="shared" si="76"/>
        <v>13.699966576630327</v>
      </c>
      <c r="H264">
        <f t="shared" si="77"/>
        <v>13.699966576630327</v>
      </c>
      <c r="I264">
        <f t="shared" si="78"/>
        <v>6642.3519715171842</v>
      </c>
      <c r="J264">
        <f t="shared" si="79"/>
        <v>0.18076890097763154</v>
      </c>
      <c r="K264">
        <f t="shared" si="80"/>
        <v>5625.4462376317415</v>
      </c>
      <c r="L264">
        <f t="shared" si="81"/>
        <v>0.29710276962838988</v>
      </c>
      <c r="M264">
        <f t="shared" si="82"/>
        <v>2688.2413914814388</v>
      </c>
      <c r="N264">
        <f t="shared" si="83"/>
        <v>29.541114192103727</v>
      </c>
      <c r="O264">
        <f t="shared" si="84"/>
        <v>90.999999999999986</v>
      </c>
      <c r="P264">
        <f t="shared" si="85"/>
        <v>0.45100937697868287</v>
      </c>
      <c r="Q264">
        <f t="shared" si="86"/>
        <v>3954.1105800357454</v>
      </c>
      <c r="R264">
        <f t="shared" si="87"/>
        <v>43.451764615777428</v>
      </c>
      <c r="S264">
        <v>0.1</v>
      </c>
      <c r="T264">
        <f t="shared" si="88"/>
        <v>268.8241391481439</v>
      </c>
      <c r="U264">
        <v>20</v>
      </c>
      <c r="V264">
        <f t="shared" si="89"/>
        <v>79082.211600714916</v>
      </c>
    </row>
    <row r="265" spans="1:22">
      <c r="A265">
        <v>2.8570000000000002</v>
      </c>
      <c r="B265">
        <v>500</v>
      </c>
      <c r="C265" s="6">
        <f t="shared" si="74"/>
        <v>79.432914066030591</v>
      </c>
      <c r="D265" s="12">
        <f t="shared" si="73"/>
        <v>91.999999999999986</v>
      </c>
      <c r="E265">
        <f t="shared" si="90"/>
        <v>4581.5726653347538</v>
      </c>
      <c r="F265" s="7">
        <f t="shared" si="75"/>
        <v>23.783766509502726</v>
      </c>
      <c r="G265">
        <f t="shared" si="76"/>
        <v>13.699966576630327</v>
      </c>
      <c r="H265">
        <f t="shared" si="77"/>
        <v>13.699966576630327</v>
      </c>
      <c r="I265">
        <f t="shared" si="78"/>
        <v>6715.3448503250656</v>
      </c>
      <c r="J265">
        <f t="shared" si="79"/>
        <v>0.1807689009859911</v>
      </c>
      <c r="K265">
        <f t="shared" si="80"/>
        <v>5687.264328114903</v>
      </c>
      <c r="L265">
        <f t="shared" si="81"/>
        <v>0.29505928211519739</v>
      </c>
      <c r="M265">
        <f t="shared" si="82"/>
        <v>2706.1606520631158</v>
      </c>
      <c r="N265">
        <f t="shared" si="83"/>
        <v>29.414789696338218</v>
      </c>
      <c r="O265">
        <f t="shared" si="84"/>
        <v>91.999999999999986</v>
      </c>
      <c r="P265">
        <f t="shared" si="85"/>
        <v>0.44908075872272091</v>
      </c>
      <c r="Q265">
        <f t="shared" si="86"/>
        <v>4009.1841982619494</v>
      </c>
      <c r="R265">
        <f t="shared" si="87"/>
        <v>43.578089111542937</v>
      </c>
      <c r="S265">
        <v>0.1</v>
      </c>
      <c r="T265">
        <f t="shared" si="88"/>
        <v>270.61606520631159</v>
      </c>
      <c r="U265">
        <v>20</v>
      </c>
      <c r="V265">
        <f t="shared" si="89"/>
        <v>80183.68396523899</v>
      </c>
    </row>
    <row r="266" spans="1:22">
      <c r="A266">
        <v>2.8570000000000002</v>
      </c>
      <c r="B266">
        <v>500</v>
      </c>
      <c r="C266" s="6">
        <f t="shared" si="74"/>
        <v>79.432914066030591</v>
      </c>
      <c r="D266" s="12">
        <f t="shared" si="73"/>
        <v>92.999999999999986</v>
      </c>
      <c r="E266">
        <f t="shared" si="90"/>
        <v>4581.5726653347538</v>
      </c>
      <c r="F266" s="7">
        <f t="shared" si="75"/>
        <v>23.783766509502726</v>
      </c>
      <c r="G266">
        <f t="shared" si="76"/>
        <v>13.699966576630327</v>
      </c>
      <c r="H266">
        <f t="shared" si="77"/>
        <v>13.699966576630327</v>
      </c>
      <c r="I266">
        <f t="shared" si="78"/>
        <v>6788.3377291329471</v>
      </c>
      <c r="J266">
        <f t="shared" si="79"/>
        <v>0.18076890099126938</v>
      </c>
      <c r="K266">
        <f t="shared" si="80"/>
        <v>5749.0824186121918</v>
      </c>
      <c r="L266">
        <f t="shared" si="81"/>
        <v>0.29305053413790905</v>
      </c>
      <c r="M266">
        <f t="shared" si="82"/>
        <v>2724.0269840979213</v>
      </c>
      <c r="N266">
        <f t="shared" si="83"/>
        <v>29.290612732235715</v>
      </c>
      <c r="O266">
        <f t="shared" si="84"/>
        <v>93</v>
      </c>
      <c r="P266">
        <f t="shared" si="85"/>
        <v>0.4471849272097056</v>
      </c>
      <c r="Q266">
        <f t="shared" si="86"/>
        <v>4064.3107450350267</v>
      </c>
      <c r="R266">
        <f t="shared" si="87"/>
        <v>43.702266075645454</v>
      </c>
      <c r="S266">
        <v>0.1</v>
      </c>
      <c r="T266">
        <f t="shared" si="88"/>
        <v>272.40269840979215</v>
      </c>
      <c r="U266">
        <v>20</v>
      </c>
      <c r="V266">
        <f t="shared" si="89"/>
        <v>81286.214900700536</v>
      </c>
    </row>
    <row r="267" spans="1:22">
      <c r="A267">
        <v>2.8570000000000002</v>
      </c>
      <c r="B267">
        <v>500</v>
      </c>
      <c r="C267" s="6">
        <f t="shared" si="74"/>
        <v>79.432914066030591</v>
      </c>
      <c r="D267" s="12">
        <f t="shared" si="73"/>
        <v>93.999999999999986</v>
      </c>
      <c r="E267">
        <f t="shared" si="90"/>
        <v>4581.5726653347538</v>
      </c>
      <c r="F267" s="7">
        <f t="shared" si="75"/>
        <v>23.783766509502726</v>
      </c>
      <c r="G267">
        <f t="shared" si="76"/>
        <v>13.699966576630327</v>
      </c>
      <c r="H267">
        <f t="shared" si="77"/>
        <v>13.699966576630327</v>
      </c>
      <c r="I267">
        <f t="shared" si="78"/>
        <v>6861.3306079408276</v>
      </c>
      <c r="J267">
        <f t="shared" si="79"/>
        <v>0.18076890099458548</v>
      </c>
      <c r="K267">
        <f t="shared" si="80"/>
        <v>5810.9005091185845</v>
      </c>
      <c r="L267">
        <f t="shared" si="81"/>
        <v>0.29107603356644274</v>
      </c>
      <c r="M267">
        <f t="shared" si="82"/>
        <v>2741.843970465703</v>
      </c>
      <c r="N267">
        <f t="shared" si="83"/>
        <v>29.168552877294715</v>
      </c>
      <c r="O267">
        <f t="shared" si="84"/>
        <v>93.999999999999986</v>
      </c>
      <c r="P267">
        <f t="shared" si="85"/>
        <v>0.44532141797396513</v>
      </c>
      <c r="Q267">
        <f t="shared" si="86"/>
        <v>4119.4866374751246</v>
      </c>
      <c r="R267">
        <f t="shared" si="87"/>
        <v>43.82432593058644</v>
      </c>
      <c r="S267">
        <v>0.1</v>
      </c>
      <c r="T267">
        <f t="shared" si="88"/>
        <v>274.18439704657033</v>
      </c>
      <c r="U267">
        <v>20</v>
      </c>
      <c r="V267">
        <f t="shared" si="89"/>
        <v>82389.732749502495</v>
      </c>
    </row>
    <row r="268" spans="1:22">
      <c r="A268">
        <v>2.8570000000000002</v>
      </c>
      <c r="B268">
        <v>500</v>
      </c>
      <c r="C268" s="6">
        <f t="shared" si="74"/>
        <v>79.432914066030591</v>
      </c>
      <c r="D268" s="12">
        <f t="shared" si="73"/>
        <v>94.999999999999986</v>
      </c>
      <c r="E268">
        <f t="shared" si="90"/>
        <v>4581.5726653347538</v>
      </c>
      <c r="F268" s="7">
        <f t="shared" si="75"/>
        <v>23.783766509502726</v>
      </c>
      <c r="G268">
        <f t="shared" si="76"/>
        <v>13.699966576630327</v>
      </c>
      <c r="H268">
        <f t="shared" si="77"/>
        <v>13.699966576630327</v>
      </c>
      <c r="I268">
        <f t="shared" si="78"/>
        <v>6934.323486748709</v>
      </c>
      <c r="J268">
        <f t="shared" si="79"/>
        <v>0.18076890099665846</v>
      </c>
      <c r="K268">
        <f t="shared" si="80"/>
        <v>5872.7185996308126</v>
      </c>
      <c r="L268">
        <f t="shared" si="81"/>
        <v>0.28913528325543447</v>
      </c>
      <c r="M268">
        <f t="shared" si="82"/>
        <v>2759.6150429016102</v>
      </c>
      <c r="N268">
        <f t="shared" si="83"/>
        <v>29.048579398964321</v>
      </c>
      <c r="O268">
        <f t="shared" si="84"/>
        <v>94.999999999999972</v>
      </c>
      <c r="P268">
        <f t="shared" si="85"/>
        <v>0.44348976181624916</v>
      </c>
      <c r="Q268">
        <f t="shared" si="86"/>
        <v>4174.7084438470984</v>
      </c>
      <c r="R268">
        <f t="shared" si="87"/>
        <v>43.944299408916834</v>
      </c>
      <c r="S268">
        <v>0.1</v>
      </c>
      <c r="T268">
        <f t="shared" si="88"/>
        <v>275.96150429016103</v>
      </c>
      <c r="U268">
        <v>20</v>
      </c>
      <c r="V268">
        <f t="shared" si="89"/>
        <v>83494.168876941971</v>
      </c>
    </row>
    <row r="269" spans="1:22">
      <c r="A269">
        <v>2.8570000000000002</v>
      </c>
      <c r="B269">
        <v>500</v>
      </c>
      <c r="C269" s="6">
        <f t="shared" si="74"/>
        <v>79.432914066030591</v>
      </c>
      <c r="D269" s="12">
        <f t="shared" si="73"/>
        <v>95.999999999999986</v>
      </c>
      <c r="E269">
        <f t="shared" si="90"/>
        <v>4581.5726653347538</v>
      </c>
      <c r="F269" s="7">
        <f t="shared" si="75"/>
        <v>23.783766509502726</v>
      </c>
      <c r="G269">
        <f t="shared" si="76"/>
        <v>13.699966576630327</v>
      </c>
      <c r="H269">
        <f t="shared" si="77"/>
        <v>13.699966576630327</v>
      </c>
      <c r="I269">
        <f t="shared" si="78"/>
        <v>7007.3163655565904</v>
      </c>
      <c r="J269">
        <f t="shared" si="79"/>
        <v>0.18076890099794787</v>
      </c>
      <c r="K269">
        <f t="shared" si="80"/>
        <v>5934.5366901467614</v>
      </c>
      <c r="L269">
        <f t="shared" si="81"/>
        <v>0.28722778218713296</v>
      </c>
      <c r="M269">
        <f t="shared" si="82"/>
        <v>2777.3434872288508</v>
      </c>
      <c r="N269">
        <f t="shared" si="83"/>
        <v>28.930661325300534</v>
      </c>
      <c r="O269">
        <f t="shared" si="84"/>
        <v>95.999999999999986</v>
      </c>
      <c r="P269">
        <f t="shared" si="85"/>
        <v>0.44168948588245088</v>
      </c>
      <c r="Q269">
        <f t="shared" si="86"/>
        <v>4229.9728783277387</v>
      </c>
      <c r="R269">
        <f t="shared" si="87"/>
        <v>44.062217482580621</v>
      </c>
      <c r="S269">
        <v>0.1</v>
      </c>
      <c r="T269">
        <f t="shared" si="88"/>
        <v>277.7343487228851</v>
      </c>
      <c r="U269">
        <v>20</v>
      </c>
      <c r="V269">
        <f t="shared" si="89"/>
        <v>84599.457566554775</v>
      </c>
    </row>
    <row r="270" spans="1:22">
      <c r="A270">
        <v>2.8570000000000002</v>
      </c>
      <c r="B270">
        <v>500</v>
      </c>
      <c r="C270" s="6">
        <f t="shared" si="74"/>
        <v>79.432914066030591</v>
      </c>
      <c r="D270" s="12">
        <f t="shared" si="73"/>
        <v>96.999999999999986</v>
      </c>
      <c r="E270">
        <f t="shared" si="90"/>
        <v>4581.5726653347538</v>
      </c>
      <c r="F270" s="7">
        <f t="shared" si="75"/>
        <v>23.783766509502726</v>
      </c>
      <c r="G270">
        <f t="shared" si="76"/>
        <v>13.699966576630327</v>
      </c>
      <c r="H270">
        <f t="shared" si="77"/>
        <v>13.699966576630327</v>
      </c>
      <c r="I270">
        <f t="shared" si="78"/>
        <v>7080.3092443644709</v>
      </c>
      <c r="J270">
        <f t="shared" si="79"/>
        <v>0.18076890099874587</v>
      </c>
      <c r="K270">
        <f t="shared" si="80"/>
        <v>5996.3547806650704</v>
      </c>
      <c r="L270">
        <f t="shared" si="81"/>
        <v>0.28535302652568129</v>
      </c>
      <c r="M270">
        <f t="shared" si="82"/>
        <v>2795.0324484839166</v>
      </c>
      <c r="N270">
        <f t="shared" si="83"/>
        <v>28.814767510143476</v>
      </c>
      <c r="O270">
        <f t="shared" si="84"/>
        <v>96.999999999999986</v>
      </c>
      <c r="P270">
        <f t="shared" si="85"/>
        <v>0.43992011465867903</v>
      </c>
      <c r="Q270">
        <f t="shared" si="86"/>
        <v>4285.2767958805543</v>
      </c>
      <c r="R270">
        <f t="shared" si="87"/>
        <v>44.178111297737679</v>
      </c>
      <c r="S270">
        <v>0.1</v>
      </c>
      <c r="T270">
        <f t="shared" si="88"/>
        <v>279.50324484839166</v>
      </c>
      <c r="U270">
        <v>20</v>
      </c>
      <c r="V270">
        <f t="shared" si="89"/>
        <v>85705.535917611094</v>
      </c>
    </row>
    <row r="271" spans="1:22">
      <c r="A271">
        <v>2.8570000000000002</v>
      </c>
      <c r="B271">
        <v>500</v>
      </c>
      <c r="C271" s="6">
        <f t="shared" si="74"/>
        <v>79.432914066030591</v>
      </c>
      <c r="D271" s="12">
        <f t="shared" si="73"/>
        <v>97.999999999999986</v>
      </c>
      <c r="E271">
        <f t="shared" si="90"/>
        <v>4581.5726653347538</v>
      </c>
      <c r="F271" s="7">
        <f t="shared" si="75"/>
        <v>23.783766509502726</v>
      </c>
      <c r="G271">
        <f t="shared" si="76"/>
        <v>13.699966576630327</v>
      </c>
      <c r="H271">
        <f t="shared" si="77"/>
        <v>13.699966576630327</v>
      </c>
      <c r="I271">
        <f t="shared" si="78"/>
        <v>7153.3021231723524</v>
      </c>
      <c r="J271">
        <f t="shared" si="79"/>
        <v>0.18076890099923731</v>
      </c>
      <c r="K271">
        <f t="shared" si="80"/>
        <v>6058.17287118487</v>
      </c>
      <c r="L271">
        <f t="shared" si="81"/>
        <v>0.28351051058826005</v>
      </c>
      <c r="M271">
        <f t="shared" si="82"/>
        <v>2812.6849359290495</v>
      </c>
      <c r="N271">
        <f t="shared" si="83"/>
        <v>28.700866693153571</v>
      </c>
      <c r="O271">
        <f t="shared" si="84"/>
        <v>97.999999999999986</v>
      </c>
      <c r="P271">
        <f t="shared" si="85"/>
        <v>0.43818117088784081</v>
      </c>
      <c r="Q271">
        <f t="shared" si="86"/>
        <v>4340.6171872433024</v>
      </c>
      <c r="R271">
        <f t="shared" si="87"/>
        <v>44.292012114727584</v>
      </c>
      <c r="S271">
        <v>0.1</v>
      </c>
      <c r="T271">
        <f t="shared" si="88"/>
        <v>281.26849359290497</v>
      </c>
      <c r="U271">
        <v>20</v>
      </c>
      <c r="V271">
        <f t="shared" si="89"/>
        <v>86812.343744866055</v>
      </c>
    </row>
    <row r="272" spans="1:22">
      <c r="A272">
        <v>2.8570000000000002</v>
      </c>
      <c r="B272">
        <v>500</v>
      </c>
      <c r="C272" s="6">
        <f t="shared" si="74"/>
        <v>79.432914066030591</v>
      </c>
      <c r="D272" s="12">
        <f t="shared" si="73"/>
        <v>98.999999999999986</v>
      </c>
      <c r="E272">
        <f t="shared" si="90"/>
        <v>4581.5726653347538</v>
      </c>
      <c r="F272" s="7">
        <f t="shared" si="75"/>
        <v>23.783766509502726</v>
      </c>
      <c r="G272">
        <f t="shared" si="76"/>
        <v>13.699966576630327</v>
      </c>
      <c r="H272">
        <f t="shared" si="77"/>
        <v>13.699966576630327</v>
      </c>
      <c r="I272">
        <f t="shared" si="78"/>
        <v>7226.2950019802338</v>
      </c>
      <c r="J272">
        <f t="shared" si="79"/>
        <v>0.18076890099953846</v>
      </c>
      <c r="K272">
        <f t="shared" si="80"/>
        <v>6119.9909617056028</v>
      </c>
      <c r="L272">
        <f t="shared" si="81"/>
        <v>0.28169972773826046</v>
      </c>
      <c r="M272">
        <f t="shared" si="82"/>
        <v>2830.3038279477132</v>
      </c>
      <c r="N272">
        <f t="shared" si="83"/>
        <v>28.588927555027411</v>
      </c>
      <c r="O272">
        <f t="shared" si="84"/>
        <v>98.999999999999972</v>
      </c>
      <c r="P272">
        <f t="shared" si="85"/>
        <v>0.43647217641263225</v>
      </c>
      <c r="Q272">
        <f t="shared" si="86"/>
        <v>4395.9911740325197</v>
      </c>
      <c r="R272">
        <f t="shared" si="87"/>
        <v>44.403951252853744</v>
      </c>
      <c r="S272">
        <v>0.1</v>
      </c>
      <c r="T272">
        <f t="shared" si="88"/>
        <v>283.03038279477136</v>
      </c>
      <c r="U272">
        <v>20</v>
      </c>
      <c r="V272">
        <f t="shared" si="89"/>
        <v>87919.82348065039</v>
      </c>
    </row>
    <row r="273" spans="1:22">
      <c r="A273">
        <v>2.8570000000000002</v>
      </c>
      <c r="B273">
        <v>500</v>
      </c>
      <c r="C273" s="6">
        <f t="shared" si="74"/>
        <v>79.432914066030591</v>
      </c>
      <c r="D273" s="12">
        <f t="shared" si="73"/>
        <v>99.999999999999986</v>
      </c>
      <c r="E273">
        <f t="shared" si="90"/>
        <v>4581.5726653347538</v>
      </c>
      <c r="F273" s="7">
        <f t="shared" si="75"/>
        <v>23.783766509502726</v>
      </c>
      <c r="G273">
        <f t="shared" si="76"/>
        <v>13.699966576630327</v>
      </c>
      <c r="H273">
        <f t="shared" si="77"/>
        <v>13.699966576630327</v>
      </c>
      <c r="I273">
        <f t="shared" si="78"/>
        <v>7299.2878807881143</v>
      </c>
      <c r="J273">
        <f t="shared" si="79"/>
        <v>0.18076890099972207</v>
      </c>
      <c r="K273">
        <f t="shared" si="80"/>
        <v>6181.8090522269213</v>
      </c>
      <c r="L273">
        <f t="shared" si="81"/>
        <v>0.27992017120541601</v>
      </c>
      <c r="M273">
        <f t="shared" si="82"/>
        <v>2847.8918768197436</v>
      </c>
      <c r="N273">
        <f t="shared" si="83"/>
        <v>28.478918768197438</v>
      </c>
      <c r="O273">
        <f t="shared" si="84"/>
        <v>99.999999999999986</v>
      </c>
      <c r="P273">
        <f t="shared" si="85"/>
        <v>0.43479265294957919</v>
      </c>
      <c r="Q273">
        <f t="shared" si="86"/>
        <v>4451.3960039683707</v>
      </c>
      <c r="R273">
        <f t="shared" si="87"/>
        <v>44.513960039683717</v>
      </c>
      <c r="S273">
        <v>0.1</v>
      </c>
      <c r="T273">
        <f t="shared" si="88"/>
        <v>284.7891876819744</v>
      </c>
      <c r="U273">
        <v>20</v>
      </c>
      <c r="V273">
        <f t="shared" si="89"/>
        <v>89027.92007936741</v>
      </c>
    </row>
    <row r="274" spans="1:22">
      <c r="A274">
        <v>2.8570000000000002</v>
      </c>
      <c r="B274">
        <v>500</v>
      </c>
      <c r="C274" s="6">
        <f t="shared" si="74"/>
        <v>79.432914066030591</v>
      </c>
      <c r="D274" s="12">
        <f>D273+10</f>
        <v>109.99999999999999</v>
      </c>
      <c r="E274">
        <f t="shared" si="90"/>
        <v>4581.5726653347538</v>
      </c>
      <c r="F274" s="7">
        <f t="shared" si="75"/>
        <v>23.783766509502726</v>
      </c>
      <c r="G274">
        <f t="shared" si="76"/>
        <v>13.699966576630327</v>
      </c>
      <c r="H274">
        <f t="shared" si="77"/>
        <v>13.699966576630327</v>
      </c>
      <c r="I274">
        <f t="shared" si="78"/>
        <v>8029.2166688669267</v>
      </c>
      <c r="J274">
        <f t="shared" si="79"/>
        <v>0.18076890099999865</v>
      </c>
      <c r="K274">
        <f t="shared" si="80"/>
        <v>6799.9899574480205</v>
      </c>
      <c r="L274">
        <f t="shared" si="81"/>
        <v>0.26373179476751696</v>
      </c>
      <c r="M274">
        <f t="shared" si="82"/>
        <v>3022.6002672977634</v>
      </c>
      <c r="N274">
        <f t="shared" si="83"/>
        <v>27.47818424816149</v>
      </c>
      <c r="O274">
        <f t="shared" si="84"/>
        <v>109.99999999999999</v>
      </c>
      <c r="P274">
        <f t="shared" si="85"/>
        <v>0.41951426333070979</v>
      </c>
      <c r="Q274">
        <f t="shared" si="86"/>
        <v>5006.6164015691629</v>
      </c>
      <c r="R274">
        <f t="shared" si="87"/>
        <v>45.514694559719665</v>
      </c>
      <c r="S274">
        <v>0.1</v>
      </c>
      <c r="T274">
        <f t="shared" si="88"/>
        <v>302.26002672977637</v>
      </c>
      <c r="U274">
        <v>20</v>
      </c>
      <c r="V274">
        <f t="shared" si="89"/>
        <v>100132.32803138325</v>
      </c>
    </row>
    <row r="275" spans="1:22">
      <c r="A275">
        <v>2.8570000000000002</v>
      </c>
      <c r="B275">
        <v>500</v>
      </c>
      <c r="C275" s="6">
        <f t="shared" si="74"/>
        <v>79.432914066030591</v>
      </c>
      <c r="D275" s="12">
        <f t="shared" ref="D275:D313" si="91">D274+10</f>
        <v>119.99999999999999</v>
      </c>
      <c r="E275">
        <f t="shared" si="90"/>
        <v>4581.5726653347538</v>
      </c>
      <c r="F275" s="7">
        <f t="shared" si="75"/>
        <v>23.783766509502726</v>
      </c>
      <c r="G275">
        <f t="shared" si="76"/>
        <v>13.699966576630327</v>
      </c>
      <c r="H275">
        <f t="shared" si="77"/>
        <v>13.699966576630327</v>
      </c>
      <c r="I275">
        <f t="shared" si="78"/>
        <v>8759.1454569457383</v>
      </c>
      <c r="J275">
        <f t="shared" si="79"/>
        <v>0.18076890099999998</v>
      </c>
      <c r="K275">
        <f t="shared" si="80"/>
        <v>7418.1708626705595</v>
      </c>
      <c r="L275">
        <f t="shared" si="81"/>
        <v>0.25012958306845479</v>
      </c>
      <c r="M275">
        <f t="shared" si="82"/>
        <v>3196.4785792855246</v>
      </c>
      <c r="N275">
        <f t="shared" si="83"/>
        <v>26.637321494046041</v>
      </c>
      <c r="O275">
        <f t="shared" si="84"/>
        <v>120</v>
      </c>
      <c r="P275">
        <f t="shared" si="85"/>
        <v>0.40667666403123726</v>
      </c>
      <c r="Q275">
        <f t="shared" si="86"/>
        <v>5562.6668776602128</v>
      </c>
      <c r="R275">
        <f t="shared" si="87"/>
        <v>46.355557313835114</v>
      </c>
      <c r="S275">
        <v>0.1</v>
      </c>
      <c r="T275">
        <f t="shared" si="88"/>
        <v>319.64785792855247</v>
      </c>
      <c r="U275">
        <v>20</v>
      </c>
      <c r="V275">
        <f t="shared" si="89"/>
        <v>111253.33755320426</v>
      </c>
    </row>
    <row r="276" spans="1:22">
      <c r="A276">
        <v>2.8570000000000002</v>
      </c>
      <c r="B276">
        <v>500</v>
      </c>
      <c r="C276" s="6">
        <f t="shared" si="74"/>
        <v>79.432914066030591</v>
      </c>
      <c r="D276" s="12">
        <f t="shared" si="91"/>
        <v>130</v>
      </c>
      <c r="E276">
        <f t="shared" si="90"/>
        <v>4581.5726653347538</v>
      </c>
      <c r="F276" s="7">
        <f t="shared" si="75"/>
        <v>23.783766509502726</v>
      </c>
      <c r="G276">
        <f t="shared" si="76"/>
        <v>13.699966576630327</v>
      </c>
      <c r="H276">
        <f t="shared" si="77"/>
        <v>13.699966576630327</v>
      </c>
      <c r="I276">
        <f t="shared" si="78"/>
        <v>9489.0742450245507</v>
      </c>
      <c r="J276">
        <f t="shared" si="79"/>
        <v>0.18076890099999998</v>
      </c>
      <c r="K276">
        <f t="shared" si="80"/>
        <v>8036.3517678931066</v>
      </c>
      <c r="L276">
        <f t="shared" si="81"/>
        <v>0.2386765173577664</v>
      </c>
      <c r="M276">
        <f t="shared" si="82"/>
        <v>3370.8109293540983</v>
      </c>
      <c r="N276">
        <f t="shared" si="83"/>
        <v>25.929314841185374</v>
      </c>
      <c r="O276">
        <f t="shared" si="84"/>
        <v>129.99999999999997</v>
      </c>
      <c r="P276">
        <f t="shared" si="85"/>
        <v>0.39586740215550187</v>
      </c>
      <c r="Q276">
        <f t="shared" si="86"/>
        <v>6118.2633156704514</v>
      </c>
      <c r="R276">
        <f t="shared" si="87"/>
        <v>47.063563966695781</v>
      </c>
      <c r="S276">
        <v>0.1</v>
      </c>
      <c r="T276">
        <f t="shared" si="88"/>
        <v>337.08109293540986</v>
      </c>
      <c r="U276">
        <v>20</v>
      </c>
      <c r="V276">
        <f t="shared" si="89"/>
        <v>122365.26631340903</v>
      </c>
    </row>
    <row r="277" spans="1:22">
      <c r="A277">
        <v>2.8570000000000002</v>
      </c>
      <c r="B277">
        <v>500</v>
      </c>
      <c r="C277" s="6">
        <f t="shared" si="74"/>
        <v>79.432914066030591</v>
      </c>
      <c r="D277" s="12">
        <f t="shared" si="91"/>
        <v>140</v>
      </c>
      <c r="E277">
        <f t="shared" si="90"/>
        <v>4581.5726653347538</v>
      </c>
      <c r="F277" s="7">
        <f t="shared" si="75"/>
        <v>23.783766509502726</v>
      </c>
      <c r="G277">
        <f t="shared" si="76"/>
        <v>13.699966576630327</v>
      </c>
      <c r="H277">
        <f t="shared" si="77"/>
        <v>13.699966576630327</v>
      </c>
      <c r="I277">
        <f t="shared" si="78"/>
        <v>10219.003033103361</v>
      </c>
      <c r="J277">
        <f t="shared" si="79"/>
        <v>0.18076890099999998</v>
      </c>
      <c r="K277">
        <f t="shared" si="80"/>
        <v>8654.5326731156529</v>
      </c>
      <c r="L277">
        <f t="shared" si="81"/>
        <v>0.22899935581643471</v>
      </c>
      <c r="M277">
        <f t="shared" si="82"/>
        <v>3546.3527670234807</v>
      </c>
      <c r="N277">
        <f t="shared" si="83"/>
        <v>25.331091193024861</v>
      </c>
      <c r="O277">
        <f t="shared" si="84"/>
        <v>140.00000000000003</v>
      </c>
      <c r="P277">
        <f t="shared" si="85"/>
        <v>0.38673421668740243</v>
      </c>
      <c r="Q277">
        <f t="shared" si="86"/>
        <v>6672.6502660798815</v>
      </c>
      <c r="R277">
        <f t="shared" si="87"/>
        <v>47.661787614856294</v>
      </c>
      <c r="S277">
        <v>0.1</v>
      </c>
      <c r="T277">
        <f t="shared" si="88"/>
        <v>354.63527670234811</v>
      </c>
      <c r="U277">
        <v>20</v>
      </c>
      <c r="V277">
        <f t="shared" si="89"/>
        <v>133453.00532159762</v>
      </c>
    </row>
    <row r="278" spans="1:22">
      <c r="A278">
        <v>2.8570000000000002</v>
      </c>
      <c r="B278">
        <v>500</v>
      </c>
      <c r="C278" s="6">
        <f t="shared" si="74"/>
        <v>79.432914066030591</v>
      </c>
      <c r="D278" s="12">
        <f t="shared" si="91"/>
        <v>150</v>
      </c>
      <c r="E278">
        <f t="shared" si="90"/>
        <v>4581.5726653347538</v>
      </c>
      <c r="F278" s="7">
        <f t="shared" si="75"/>
        <v>23.783766509502726</v>
      </c>
      <c r="G278">
        <f t="shared" si="76"/>
        <v>13.699966576630327</v>
      </c>
      <c r="H278">
        <f t="shared" si="77"/>
        <v>13.699966576630327</v>
      </c>
      <c r="I278">
        <f t="shared" si="78"/>
        <v>10948.931821182174</v>
      </c>
      <c r="J278">
        <f t="shared" si="79"/>
        <v>0.18076890099999998</v>
      </c>
      <c r="K278">
        <f t="shared" si="80"/>
        <v>9272.7135783382</v>
      </c>
      <c r="L278">
        <f t="shared" si="81"/>
        <v>0.22078761036684069</v>
      </c>
      <c r="M278">
        <f t="shared" si="82"/>
        <v>3723.5185154214205</v>
      </c>
      <c r="N278">
        <f t="shared" si="83"/>
        <v>24.823456769476138</v>
      </c>
      <c r="O278">
        <f t="shared" si="84"/>
        <v>150</v>
      </c>
      <c r="P278">
        <f t="shared" si="85"/>
        <v>0.3789840728164296</v>
      </c>
      <c r="Q278">
        <f t="shared" si="86"/>
        <v>7225.4133057607523</v>
      </c>
      <c r="R278">
        <f t="shared" si="87"/>
        <v>48.169422038405017</v>
      </c>
      <c r="S278">
        <v>0.1</v>
      </c>
      <c r="T278">
        <f t="shared" si="88"/>
        <v>372.35185154214207</v>
      </c>
      <c r="U278">
        <v>20</v>
      </c>
      <c r="V278">
        <f t="shared" si="89"/>
        <v>144508.26611521505</v>
      </c>
    </row>
    <row r="279" spans="1:22">
      <c r="A279">
        <v>2.8570000000000002</v>
      </c>
      <c r="B279">
        <v>500</v>
      </c>
      <c r="C279" s="6">
        <f t="shared" si="74"/>
        <v>79.432914066030591</v>
      </c>
      <c r="D279" s="12">
        <f t="shared" si="91"/>
        <v>160</v>
      </c>
      <c r="E279">
        <f t="shared" si="90"/>
        <v>4581.5726653347538</v>
      </c>
      <c r="F279" s="7">
        <f t="shared" si="75"/>
        <v>23.783766509502726</v>
      </c>
      <c r="G279">
        <f t="shared" si="76"/>
        <v>13.699966576630327</v>
      </c>
      <c r="H279">
        <f t="shared" si="77"/>
        <v>13.699966576630327</v>
      </c>
      <c r="I279">
        <f t="shared" si="78"/>
        <v>11678.860609260986</v>
      </c>
      <c r="J279">
        <f t="shared" si="79"/>
        <v>0.18076890099999998</v>
      </c>
      <c r="K279">
        <f t="shared" si="80"/>
        <v>9890.8944835607472</v>
      </c>
      <c r="L279">
        <f t="shared" si="81"/>
        <v>0.21378654225900051</v>
      </c>
      <c r="M279">
        <f t="shared" si="82"/>
        <v>3902.506257189315</v>
      </c>
      <c r="N279">
        <f t="shared" si="83"/>
        <v>24.390664107433217</v>
      </c>
      <c r="O279">
        <f t="shared" si="84"/>
        <v>160.00000000000003</v>
      </c>
      <c r="P279">
        <f t="shared" si="85"/>
        <v>0.37237655125852243</v>
      </c>
      <c r="Q279">
        <f t="shared" si="86"/>
        <v>7776.3543520716721</v>
      </c>
      <c r="R279">
        <f t="shared" si="87"/>
        <v>48.602214700447952</v>
      </c>
      <c r="S279">
        <v>0.1</v>
      </c>
      <c r="T279">
        <f t="shared" si="88"/>
        <v>390.25062571893153</v>
      </c>
      <c r="U279">
        <v>20</v>
      </c>
      <c r="V279">
        <f t="shared" si="89"/>
        <v>155527.08704143343</v>
      </c>
    </row>
    <row r="280" spans="1:22">
      <c r="A280">
        <v>2.8570000000000002</v>
      </c>
      <c r="B280">
        <v>500</v>
      </c>
      <c r="C280" s="6">
        <f t="shared" si="74"/>
        <v>79.432914066030591</v>
      </c>
      <c r="D280" s="12">
        <f t="shared" si="91"/>
        <v>170</v>
      </c>
      <c r="E280">
        <f t="shared" si="90"/>
        <v>4581.5726653347538</v>
      </c>
      <c r="F280" s="7">
        <f t="shared" si="75"/>
        <v>23.783766509502726</v>
      </c>
      <c r="G280">
        <f t="shared" si="76"/>
        <v>13.699966576630327</v>
      </c>
      <c r="H280">
        <f t="shared" si="77"/>
        <v>13.699966576630327</v>
      </c>
      <c r="I280">
        <f t="shared" si="78"/>
        <v>12408.789397339797</v>
      </c>
      <c r="J280">
        <f t="shared" si="79"/>
        <v>0.18076890099999998</v>
      </c>
      <c r="K280">
        <f t="shared" si="80"/>
        <v>10509.075388783293</v>
      </c>
      <c r="L280">
        <f t="shared" si="81"/>
        <v>0.20778852893491151</v>
      </c>
      <c r="M280">
        <f t="shared" si="82"/>
        <v>4083.3793240578666</v>
      </c>
      <c r="N280">
        <f t="shared" si="83"/>
        <v>24.019878376810979</v>
      </c>
      <c r="O280">
        <f t="shared" si="84"/>
        <v>170</v>
      </c>
      <c r="P280">
        <f t="shared" si="85"/>
        <v>0.36671570040932794</v>
      </c>
      <c r="Q280">
        <f t="shared" si="86"/>
        <v>8325.4100732819297</v>
      </c>
      <c r="R280">
        <f t="shared" si="87"/>
        <v>48.973000431070176</v>
      </c>
      <c r="S280">
        <v>0.1</v>
      </c>
      <c r="T280">
        <f t="shared" si="88"/>
        <v>408.33793240578666</v>
      </c>
      <c r="U280">
        <v>20</v>
      </c>
      <c r="V280">
        <f t="shared" si="89"/>
        <v>166508.20146563859</v>
      </c>
    </row>
    <row r="281" spans="1:22">
      <c r="A281">
        <v>2.8570000000000002</v>
      </c>
      <c r="B281">
        <v>500</v>
      </c>
      <c r="C281" s="6">
        <f t="shared" si="74"/>
        <v>79.432914066030591</v>
      </c>
      <c r="D281" s="12">
        <f t="shared" si="91"/>
        <v>180</v>
      </c>
      <c r="E281">
        <f t="shared" si="90"/>
        <v>4581.5726653347538</v>
      </c>
      <c r="F281" s="7">
        <f t="shared" si="75"/>
        <v>23.783766509502726</v>
      </c>
      <c r="G281">
        <f t="shared" si="76"/>
        <v>13.699966576630327</v>
      </c>
      <c r="H281">
        <f t="shared" si="77"/>
        <v>13.699966576630327</v>
      </c>
      <c r="I281">
        <f t="shared" si="78"/>
        <v>13138.718185418609</v>
      </c>
      <c r="J281">
        <f t="shared" si="79"/>
        <v>0.18076890099999998</v>
      </c>
      <c r="K281">
        <f t="shared" si="80"/>
        <v>11127.256294005841</v>
      </c>
      <c r="L281">
        <f t="shared" si="81"/>
        <v>0.20262472684950994</v>
      </c>
      <c r="M281">
        <f t="shared" si="82"/>
        <v>4266.1191585701945</v>
      </c>
      <c r="N281">
        <f t="shared" si="83"/>
        <v>23.700661992056638</v>
      </c>
      <c r="O281">
        <f t="shared" si="84"/>
        <v>180.00000000000003</v>
      </c>
      <c r="P281">
        <f t="shared" si="85"/>
        <v>0.3618421678176586</v>
      </c>
      <c r="Q281">
        <f t="shared" si="86"/>
        <v>8872.5990268484165</v>
      </c>
      <c r="R281">
        <f t="shared" si="87"/>
        <v>49.292216815824531</v>
      </c>
      <c r="S281">
        <v>0.1</v>
      </c>
      <c r="T281">
        <f t="shared" si="88"/>
        <v>426.61191585701948</v>
      </c>
      <c r="U281">
        <v>20</v>
      </c>
      <c r="V281">
        <f t="shared" si="89"/>
        <v>177451.98053696833</v>
      </c>
    </row>
    <row r="282" spans="1:22">
      <c r="A282">
        <v>2.8570000000000002</v>
      </c>
      <c r="B282">
        <v>500</v>
      </c>
      <c r="C282" s="6">
        <f t="shared" si="74"/>
        <v>79.432914066030591</v>
      </c>
      <c r="D282" s="12">
        <f t="shared" si="91"/>
        <v>190</v>
      </c>
      <c r="E282">
        <f t="shared" si="90"/>
        <v>4581.5726653347538</v>
      </c>
      <c r="F282" s="7">
        <f t="shared" si="75"/>
        <v>23.783766509502726</v>
      </c>
      <c r="G282">
        <f t="shared" si="76"/>
        <v>13.699966576630327</v>
      </c>
      <c r="H282">
        <f t="shared" si="77"/>
        <v>13.699966576630327</v>
      </c>
      <c r="I282">
        <f t="shared" si="78"/>
        <v>13868.64697349742</v>
      </c>
      <c r="J282">
        <f t="shared" si="79"/>
        <v>0.18076890099999998</v>
      </c>
      <c r="K282">
        <f t="shared" si="80"/>
        <v>11745.437199228387</v>
      </c>
      <c r="L282">
        <f t="shared" si="81"/>
        <v>0.19815776010086894</v>
      </c>
      <c r="M282">
        <f t="shared" si="82"/>
        <v>4450.6593010735542</v>
      </c>
      <c r="N282">
        <f t="shared" si="83"/>
        <v>23.424522637229231</v>
      </c>
      <c r="O282">
        <f t="shared" si="84"/>
        <v>190</v>
      </c>
      <c r="P282">
        <f t="shared" si="85"/>
        <v>0.35762629980502642</v>
      </c>
      <c r="Q282">
        <f t="shared" si="86"/>
        <v>9417.9876724238657</v>
      </c>
      <c r="R282">
        <f t="shared" si="87"/>
        <v>49.568356170651924</v>
      </c>
      <c r="S282">
        <v>0.1</v>
      </c>
      <c r="T282">
        <f t="shared" si="88"/>
        <v>445.06593010735543</v>
      </c>
      <c r="U282">
        <v>20</v>
      </c>
      <c r="V282">
        <f t="shared" si="89"/>
        <v>188359.75344847731</v>
      </c>
    </row>
    <row r="283" spans="1:22">
      <c r="A283">
        <v>2.8570000000000002</v>
      </c>
      <c r="B283">
        <v>500</v>
      </c>
      <c r="C283" s="6">
        <f t="shared" si="74"/>
        <v>79.432914066030591</v>
      </c>
      <c r="D283" s="12">
        <f t="shared" si="91"/>
        <v>200</v>
      </c>
      <c r="E283">
        <f t="shared" si="90"/>
        <v>4581.5726653347538</v>
      </c>
      <c r="F283" s="7">
        <f t="shared" si="75"/>
        <v>23.783766509502726</v>
      </c>
      <c r="G283">
        <f t="shared" si="76"/>
        <v>13.699966576630327</v>
      </c>
      <c r="H283">
        <f t="shared" si="77"/>
        <v>13.699966576630327</v>
      </c>
      <c r="I283">
        <f t="shared" si="78"/>
        <v>14598.575761576232</v>
      </c>
      <c r="J283">
        <f t="shared" si="79"/>
        <v>0.18076890099999998</v>
      </c>
      <c r="K283">
        <f t="shared" si="80"/>
        <v>12363.618104450934</v>
      </c>
      <c r="L283">
        <f t="shared" si="81"/>
        <v>0.194275607227273</v>
      </c>
      <c r="M283">
        <f t="shared" si="82"/>
        <v>4636.9070718936091</v>
      </c>
      <c r="N283">
        <f t="shared" si="83"/>
        <v>23.184535359468043</v>
      </c>
      <c r="O283">
        <f t="shared" si="84"/>
        <v>200.00000000000003</v>
      </c>
      <c r="P283">
        <f t="shared" si="85"/>
        <v>0.35396237190027546</v>
      </c>
      <c r="Q283">
        <f t="shared" si="86"/>
        <v>9961.6686896826232</v>
      </c>
      <c r="R283">
        <f t="shared" si="87"/>
        <v>49.808343448413112</v>
      </c>
      <c r="S283">
        <v>0.1</v>
      </c>
      <c r="T283">
        <f t="shared" si="88"/>
        <v>463.69070718936092</v>
      </c>
      <c r="U283">
        <v>20</v>
      </c>
      <c r="V283">
        <f t="shared" si="89"/>
        <v>199233.37379365246</v>
      </c>
    </row>
    <row r="284" spans="1:22">
      <c r="A284">
        <v>2.8570000000000002</v>
      </c>
      <c r="B284">
        <v>500</v>
      </c>
      <c r="C284" s="6">
        <f t="shared" si="74"/>
        <v>79.432914066030591</v>
      </c>
      <c r="D284" s="12">
        <f t="shared" si="91"/>
        <v>210</v>
      </c>
      <c r="E284">
        <f t="shared" si="90"/>
        <v>4581.5726653347538</v>
      </c>
      <c r="F284" s="7">
        <f t="shared" si="75"/>
        <v>23.783766509502726</v>
      </c>
      <c r="G284">
        <f t="shared" si="76"/>
        <v>13.699966576630327</v>
      </c>
      <c r="H284">
        <f t="shared" si="77"/>
        <v>13.699966576630327</v>
      </c>
      <c r="I284">
        <f t="shared" si="78"/>
        <v>15328.504549655043</v>
      </c>
      <c r="J284">
        <f t="shared" si="79"/>
        <v>0.18076890099999998</v>
      </c>
      <c r="K284">
        <f t="shared" si="80"/>
        <v>12981.799009673479</v>
      </c>
      <c r="L284">
        <f t="shared" si="81"/>
        <v>0.19088661930923478</v>
      </c>
      <c r="M284">
        <f t="shared" si="82"/>
        <v>4824.7572654901051</v>
      </c>
      <c r="N284">
        <f t="shared" si="83"/>
        <v>22.975034597571927</v>
      </c>
      <c r="O284">
        <f t="shared" si="84"/>
        <v>210</v>
      </c>
      <c r="P284">
        <f t="shared" si="85"/>
        <v>0.35076388698583094</v>
      </c>
      <c r="Q284">
        <f t="shared" si="86"/>
        <v>10503.747284164938</v>
      </c>
      <c r="R284">
        <f t="shared" si="87"/>
        <v>50.017844210309228</v>
      </c>
      <c r="S284">
        <v>0.1</v>
      </c>
      <c r="T284">
        <f t="shared" si="88"/>
        <v>482.47572654901052</v>
      </c>
      <c r="U284">
        <v>20</v>
      </c>
      <c r="V284">
        <f t="shared" si="89"/>
        <v>210074.94568329875</v>
      </c>
    </row>
    <row r="285" spans="1:22">
      <c r="A285">
        <v>2.8570000000000002</v>
      </c>
      <c r="B285">
        <v>500</v>
      </c>
      <c r="C285" s="6">
        <f t="shared" si="74"/>
        <v>79.432914066030591</v>
      </c>
      <c r="D285" s="12">
        <f t="shared" si="91"/>
        <v>220</v>
      </c>
      <c r="E285">
        <f t="shared" si="90"/>
        <v>4581.5726653347538</v>
      </c>
      <c r="F285" s="7">
        <f t="shared" si="75"/>
        <v>23.783766509502726</v>
      </c>
      <c r="G285">
        <f t="shared" si="76"/>
        <v>13.699966576630327</v>
      </c>
      <c r="H285">
        <f t="shared" si="77"/>
        <v>13.699966576630327</v>
      </c>
      <c r="I285">
        <f t="shared" si="78"/>
        <v>16058.433337733855</v>
      </c>
      <c r="J285">
        <f t="shared" si="79"/>
        <v>0.18076890099999998</v>
      </c>
      <c r="K285">
        <f t="shared" si="80"/>
        <v>13599.979914896026</v>
      </c>
      <c r="L285">
        <f t="shared" si="81"/>
        <v>0.18791551646947602</v>
      </c>
      <c r="M285">
        <f t="shared" si="82"/>
        <v>5014.1006725200141</v>
      </c>
      <c r="N285">
        <f t="shared" si="83"/>
        <v>22.791366693272792</v>
      </c>
      <c r="O285">
        <f t="shared" si="84"/>
        <v>220</v>
      </c>
      <c r="P285">
        <f t="shared" si="85"/>
        <v>0.34795979684385941</v>
      </c>
      <c r="Q285">
        <f t="shared" si="86"/>
        <v>11044.33266521384</v>
      </c>
      <c r="R285">
        <f t="shared" si="87"/>
        <v>50.201512114608363</v>
      </c>
      <c r="S285">
        <v>0.1</v>
      </c>
      <c r="T285">
        <f t="shared" si="88"/>
        <v>501.41006725200145</v>
      </c>
      <c r="U285">
        <v>20</v>
      </c>
      <c r="V285">
        <f t="shared" si="89"/>
        <v>220886.65330427681</v>
      </c>
    </row>
    <row r="286" spans="1:22">
      <c r="A286">
        <v>2.8570000000000002</v>
      </c>
      <c r="B286">
        <v>500</v>
      </c>
      <c r="C286" s="6">
        <f t="shared" si="74"/>
        <v>79.432914066030591</v>
      </c>
      <c r="D286" s="12">
        <f t="shared" si="91"/>
        <v>230</v>
      </c>
      <c r="E286">
        <f t="shared" si="90"/>
        <v>4581.5726653347538</v>
      </c>
      <c r="F286" s="7">
        <f t="shared" si="75"/>
        <v>23.783766509502726</v>
      </c>
      <c r="G286">
        <f t="shared" si="76"/>
        <v>13.699966576630327</v>
      </c>
      <c r="H286">
        <f t="shared" si="77"/>
        <v>13.699966576630327</v>
      </c>
      <c r="I286">
        <f t="shared" si="78"/>
        <v>16788.362125812666</v>
      </c>
      <c r="J286">
        <f t="shared" si="79"/>
        <v>0.18076890099999998</v>
      </c>
      <c r="K286">
        <f t="shared" si="80"/>
        <v>14218.160820118574</v>
      </c>
      <c r="L286">
        <f t="shared" si="81"/>
        <v>0.18530019380546725</v>
      </c>
      <c r="M286">
        <f t="shared" si="82"/>
        <v>5204.8292612193654</v>
      </c>
      <c r="N286">
        <f t="shared" si="83"/>
        <v>22.629692440084199</v>
      </c>
      <c r="O286">
        <f t="shared" si="84"/>
        <v>230</v>
      </c>
      <c r="P286">
        <f t="shared" si="85"/>
        <v>0.34549148763487325</v>
      </c>
      <c r="Q286">
        <f t="shared" si="86"/>
        <v>11583.5328645933</v>
      </c>
      <c r="R286">
        <f t="shared" si="87"/>
        <v>50.363186367796956</v>
      </c>
      <c r="S286">
        <v>0.1</v>
      </c>
      <c r="T286">
        <f t="shared" si="88"/>
        <v>520.48292612193654</v>
      </c>
      <c r="U286">
        <v>20</v>
      </c>
      <c r="V286">
        <f t="shared" si="89"/>
        <v>231670.65729186602</v>
      </c>
    </row>
    <row r="287" spans="1:22">
      <c r="A287">
        <v>2.8570000000000002</v>
      </c>
      <c r="B287">
        <v>500</v>
      </c>
      <c r="C287" s="6">
        <f t="shared" si="74"/>
        <v>79.432914066030591</v>
      </c>
      <c r="D287" s="12">
        <f t="shared" si="91"/>
        <v>240</v>
      </c>
      <c r="E287">
        <f t="shared" si="90"/>
        <v>4581.5726653347538</v>
      </c>
      <c r="F287" s="7">
        <f t="shared" si="75"/>
        <v>23.783766509502726</v>
      </c>
      <c r="G287">
        <f t="shared" si="76"/>
        <v>13.699966576630327</v>
      </c>
      <c r="H287">
        <f t="shared" si="77"/>
        <v>13.699966576630327</v>
      </c>
      <c r="I287">
        <f t="shared" si="78"/>
        <v>17518.290913891477</v>
      </c>
      <c r="J287">
        <f t="shared" si="79"/>
        <v>0.18076890099999998</v>
      </c>
      <c r="K287">
        <f t="shared" si="80"/>
        <v>14836.341725341119</v>
      </c>
      <c r="L287">
        <f t="shared" si="81"/>
        <v>0.18298918090079985</v>
      </c>
      <c r="M287">
        <f t="shared" si="82"/>
        <v>5396.8392084348898</v>
      </c>
      <c r="N287">
        <f t="shared" si="83"/>
        <v>22.486830035145374</v>
      </c>
      <c r="O287">
        <f t="shared" si="84"/>
        <v>240</v>
      </c>
      <c r="P287">
        <f t="shared" si="85"/>
        <v>0.34331038221595989</v>
      </c>
      <c r="Q287">
        <f t="shared" si="86"/>
        <v>12121.451705456588</v>
      </c>
      <c r="R287">
        <f t="shared" si="87"/>
        <v>50.506048772735781</v>
      </c>
      <c r="S287">
        <v>0.1</v>
      </c>
      <c r="T287">
        <f t="shared" si="88"/>
        <v>539.68392084348898</v>
      </c>
      <c r="U287">
        <v>20</v>
      </c>
      <c r="V287">
        <f t="shared" si="89"/>
        <v>242429.03410913175</v>
      </c>
    </row>
    <row r="288" spans="1:22">
      <c r="A288">
        <v>2.8570000000000002</v>
      </c>
      <c r="B288">
        <v>500</v>
      </c>
      <c r="C288" s="6">
        <f t="shared" si="74"/>
        <v>79.432914066030591</v>
      </c>
      <c r="D288" s="12">
        <f t="shared" si="91"/>
        <v>250</v>
      </c>
      <c r="E288">
        <f t="shared" si="90"/>
        <v>4581.5726653347538</v>
      </c>
      <c r="F288" s="7">
        <f t="shared" si="75"/>
        <v>23.783766509502726</v>
      </c>
      <c r="G288">
        <f t="shared" si="76"/>
        <v>13.699966576630327</v>
      </c>
      <c r="H288">
        <f t="shared" si="77"/>
        <v>13.699966576630327</v>
      </c>
      <c r="I288">
        <f t="shared" si="78"/>
        <v>18248.219701970291</v>
      </c>
      <c r="J288">
        <f t="shared" si="79"/>
        <v>0.18076890099999998</v>
      </c>
      <c r="K288">
        <f t="shared" si="80"/>
        <v>15454.522630563668</v>
      </c>
      <c r="L288">
        <f t="shared" si="81"/>
        <v>0.18093962199481028</v>
      </c>
      <c r="M288">
        <f t="shared" si="82"/>
        <v>5590.0325542910568</v>
      </c>
      <c r="N288">
        <f t="shared" si="83"/>
        <v>22.360130217164226</v>
      </c>
      <c r="O288">
        <f t="shared" si="84"/>
        <v>250.00000000000009</v>
      </c>
      <c r="P288">
        <f t="shared" si="85"/>
        <v>0.3413760338498355</v>
      </c>
      <c r="Q288">
        <f t="shared" si="86"/>
        <v>12658.187147679237</v>
      </c>
      <c r="R288">
        <f t="shared" si="87"/>
        <v>50.632748590716943</v>
      </c>
      <c r="S288">
        <v>0.1</v>
      </c>
      <c r="T288">
        <f t="shared" si="88"/>
        <v>559.00325542910571</v>
      </c>
      <c r="U288">
        <v>20</v>
      </c>
      <c r="V288">
        <f t="shared" si="89"/>
        <v>253163.74295358473</v>
      </c>
    </row>
    <row r="289" spans="1:22">
      <c r="A289">
        <v>2.8570000000000002</v>
      </c>
      <c r="B289">
        <v>500</v>
      </c>
      <c r="C289" s="6">
        <f t="shared" si="74"/>
        <v>79.432914066030591</v>
      </c>
      <c r="D289" s="12">
        <f t="shared" si="91"/>
        <v>260</v>
      </c>
      <c r="E289">
        <f t="shared" si="90"/>
        <v>4581.5726653347538</v>
      </c>
      <c r="F289" s="7">
        <f t="shared" si="75"/>
        <v>23.783766509502726</v>
      </c>
      <c r="G289">
        <f t="shared" si="76"/>
        <v>13.699966576630327</v>
      </c>
      <c r="H289">
        <f t="shared" si="77"/>
        <v>13.699966576630327</v>
      </c>
      <c r="I289">
        <f t="shared" si="78"/>
        <v>18978.148490049101</v>
      </c>
      <c r="J289">
        <f t="shared" si="79"/>
        <v>0.18076890099999998</v>
      </c>
      <c r="K289">
        <f t="shared" si="80"/>
        <v>16072.703535786213</v>
      </c>
      <c r="L289">
        <f t="shared" si="81"/>
        <v>0.17911566796375156</v>
      </c>
      <c r="M289">
        <f t="shared" si="82"/>
        <v>5784.3179840585835</v>
      </c>
      <c r="N289">
        <f t="shared" si="83"/>
        <v>22.247376861763783</v>
      </c>
      <c r="O289">
        <f t="shared" si="84"/>
        <v>259.99999999999994</v>
      </c>
      <c r="P289">
        <f t="shared" si="85"/>
        <v>0.33965460857654628</v>
      </c>
      <c r="Q289">
        <f t="shared" si="86"/>
        <v>13193.830505990516</v>
      </c>
      <c r="R289">
        <f t="shared" si="87"/>
        <v>50.745501946117372</v>
      </c>
      <c r="S289">
        <v>0.1</v>
      </c>
      <c r="T289">
        <f t="shared" si="88"/>
        <v>578.43179840585833</v>
      </c>
      <c r="U289">
        <v>20</v>
      </c>
      <c r="V289">
        <f t="shared" si="89"/>
        <v>263876.61011981033</v>
      </c>
    </row>
    <row r="290" spans="1:22">
      <c r="A290">
        <v>2.8570000000000002</v>
      </c>
      <c r="B290">
        <v>500</v>
      </c>
      <c r="C290" s="6">
        <f t="shared" si="74"/>
        <v>79.432914066030591</v>
      </c>
      <c r="D290" s="12">
        <f t="shared" si="91"/>
        <v>270</v>
      </c>
      <c r="E290">
        <f t="shared" si="90"/>
        <v>4581.5726653347538</v>
      </c>
      <c r="F290" s="7">
        <f t="shared" si="75"/>
        <v>23.783766509502726</v>
      </c>
      <c r="G290">
        <f t="shared" si="76"/>
        <v>13.699966576630327</v>
      </c>
      <c r="H290">
        <f t="shared" si="77"/>
        <v>13.699966576630327</v>
      </c>
      <c r="I290">
        <f t="shared" si="78"/>
        <v>19708.077278127912</v>
      </c>
      <c r="J290">
        <f t="shared" si="79"/>
        <v>0.18076890099999998</v>
      </c>
      <c r="K290">
        <f t="shared" si="80"/>
        <v>16690.884441008759</v>
      </c>
      <c r="L290">
        <f t="shared" si="81"/>
        <v>0.17748719297759674</v>
      </c>
      <c r="M290">
        <f t="shared" si="82"/>
        <v>5979.6110648672393</v>
      </c>
      <c r="N290">
        <f t="shared" si="83"/>
        <v>22.146707647656442</v>
      </c>
      <c r="O290">
        <f t="shared" si="84"/>
        <v>270</v>
      </c>
      <c r="P290">
        <f t="shared" si="85"/>
        <v>0.33811767401002202</v>
      </c>
      <c r="Q290">
        <f t="shared" si="86"/>
        <v>13728.466213260672</v>
      </c>
      <c r="R290">
        <f t="shared" si="87"/>
        <v>50.846171160224714</v>
      </c>
      <c r="S290">
        <v>0.1</v>
      </c>
      <c r="T290">
        <f t="shared" si="88"/>
        <v>597.96110648672391</v>
      </c>
      <c r="U290">
        <v>20</v>
      </c>
      <c r="V290">
        <f t="shared" si="89"/>
        <v>274569.32426521345</v>
      </c>
    </row>
    <row r="291" spans="1:22">
      <c r="A291">
        <v>2.8570000000000002</v>
      </c>
      <c r="B291">
        <v>500</v>
      </c>
      <c r="C291" s="6">
        <f t="shared" si="74"/>
        <v>79.432914066030591</v>
      </c>
      <c r="D291" s="12">
        <f t="shared" si="91"/>
        <v>280</v>
      </c>
      <c r="E291">
        <f t="shared" si="90"/>
        <v>4581.5726653347538</v>
      </c>
      <c r="F291" s="7">
        <f t="shared" si="75"/>
        <v>23.783766509502726</v>
      </c>
      <c r="G291">
        <f t="shared" si="76"/>
        <v>13.699966576630327</v>
      </c>
      <c r="H291">
        <f t="shared" si="77"/>
        <v>13.699966576630327</v>
      </c>
      <c r="I291">
        <f t="shared" si="78"/>
        <v>20438.006066206723</v>
      </c>
      <c r="J291">
        <f t="shared" si="79"/>
        <v>0.18076890099999998</v>
      </c>
      <c r="K291">
        <f t="shared" si="80"/>
        <v>17309.065346231306</v>
      </c>
      <c r="L291">
        <f t="shared" si="81"/>
        <v>0.17602876696514624</v>
      </c>
      <c r="M291">
        <f t="shared" si="82"/>
        <v>6175.8341501916566</v>
      </c>
      <c r="N291">
        <f t="shared" si="83"/>
        <v>22.056550536398774</v>
      </c>
      <c r="O291">
        <f t="shared" si="84"/>
        <v>280</v>
      </c>
      <c r="P291">
        <f t="shared" si="85"/>
        <v>0.33674122956334007</v>
      </c>
      <c r="Q291">
        <f t="shared" si="86"/>
        <v>14262.171916015066</v>
      </c>
      <c r="R291">
        <f t="shared" si="87"/>
        <v>50.936328271482381</v>
      </c>
      <c r="S291">
        <v>0.1</v>
      </c>
      <c r="T291">
        <f t="shared" si="88"/>
        <v>617.58341501916573</v>
      </c>
      <c r="U291">
        <v>20</v>
      </c>
      <c r="V291">
        <f t="shared" si="89"/>
        <v>285243.4383203013</v>
      </c>
    </row>
    <row r="292" spans="1:22">
      <c r="A292">
        <v>2.8570000000000002</v>
      </c>
      <c r="B292">
        <v>500</v>
      </c>
      <c r="C292" s="6">
        <f t="shared" si="74"/>
        <v>79.432914066030591</v>
      </c>
      <c r="D292" s="12">
        <f t="shared" si="91"/>
        <v>290</v>
      </c>
      <c r="E292">
        <f t="shared" si="90"/>
        <v>4581.5726653347538</v>
      </c>
      <c r="F292" s="7">
        <f t="shared" si="75"/>
        <v>23.783766509502726</v>
      </c>
      <c r="G292">
        <f t="shared" si="76"/>
        <v>13.699966576630327</v>
      </c>
      <c r="H292">
        <f t="shared" si="77"/>
        <v>13.699966576630327</v>
      </c>
      <c r="I292">
        <f t="shared" si="78"/>
        <v>21167.934854285537</v>
      </c>
      <c r="J292">
        <f t="shared" si="79"/>
        <v>0.18076890099999998</v>
      </c>
      <c r="K292">
        <f t="shared" si="80"/>
        <v>17927.246251453853</v>
      </c>
      <c r="L292">
        <f t="shared" si="81"/>
        <v>0.17471882983543674</v>
      </c>
      <c r="M292">
        <f t="shared" si="82"/>
        <v>6372.9160900574188</v>
      </c>
      <c r="N292">
        <f t="shared" si="83"/>
        <v>21.975572724335926</v>
      </c>
      <c r="O292">
        <f t="shared" si="84"/>
        <v>290</v>
      </c>
      <c r="P292">
        <f t="shared" si="85"/>
        <v>0.33550492708909813</v>
      </c>
      <c r="Q292">
        <f t="shared" si="86"/>
        <v>14795.018764228116</v>
      </c>
      <c r="R292">
        <f t="shared" si="87"/>
        <v>51.017306083545229</v>
      </c>
      <c r="S292">
        <v>0.1</v>
      </c>
      <c r="T292">
        <f t="shared" si="88"/>
        <v>637.29160900574198</v>
      </c>
      <c r="U292">
        <v>20</v>
      </c>
      <c r="V292">
        <f t="shared" si="89"/>
        <v>295900.37528456235</v>
      </c>
    </row>
    <row r="293" spans="1:22">
      <c r="A293">
        <v>2.8570000000000002</v>
      </c>
      <c r="B293">
        <v>500</v>
      </c>
      <c r="C293" s="6">
        <f t="shared" si="74"/>
        <v>79.432914066030591</v>
      </c>
      <c r="D293" s="12">
        <f t="shared" si="91"/>
        <v>300</v>
      </c>
      <c r="E293">
        <f t="shared" si="90"/>
        <v>4581.5726653347538</v>
      </c>
      <c r="F293" s="7">
        <f t="shared" si="75"/>
        <v>23.783766509502726</v>
      </c>
      <c r="G293">
        <f t="shared" si="76"/>
        <v>13.699966576630327</v>
      </c>
      <c r="H293">
        <f t="shared" si="77"/>
        <v>13.699966576630327</v>
      </c>
      <c r="I293">
        <f t="shared" si="78"/>
        <v>21897.863642364347</v>
      </c>
      <c r="J293">
        <f t="shared" si="79"/>
        <v>0.18076890099999998</v>
      </c>
      <c r="K293">
        <f t="shared" si="80"/>
        <v>18545.4271566764</v>
      </c>
      <c r="L293">
        <f t="shared" si="81"/>
        <v>0.17353902516907593</v>
      </c>
      <c r="M293">
        <f t="shared" si="82"/>
        <v>6570.7918358016741</v>
      </c>
      <c r="N293">
        <f t="shared" si="83"/>
        <v>21.902639452672247</v>
      </c>
      <c r="O293">
        <f t="shared" si="84"/>
        <v>300</v>
      </c>
      <c r="P293">
        <f t="shared" si="85"/>
        <v>0.33439144202553051</v>
      </c>
      <c r="Q293">
        <f t="shared" si="86"/>
        <v>15327.071806562672</v>
      </c>
      <c r="R293">
        <f t="shared" si="87"/>
        <v>51.090239355208908</v>
      </c>
      <c r="S293">
        <v>0.1</v>
      </c>
      <c r="T293">
        <f t="shared" si="88"/>
        <v>657.07918358016741</v>
      </c>
      <c r="U293">
        <v>20</v>
      </c>
      <c r="V293">
        <f t="shared" si="89"/>
        <v>306541.43613125343</v>
      </c>
    </row>
    <row r="294" spans="1:22">
      <c r="A294">
        <v>2.8570000000000002</v>
      </c>
      <c r="B294">
        <v>500</v>
      </c>
      <c r="C294" s="6">
        <f t="shared" si="74"/>
        <v>79.432914066030591</v>
      </c>
      <c r="D294" s="11">
        <f t="shared" si="91"/>
        <v>310</v>
      </c>
      <c r="E294">
        <f t="shared" si="90"/>
        <v>4581.5726653347538</v>
      </c>
      <c r="F294" s="7">
        <f t="shared" si="75"/>
        <v>23.783766509502726</v>
      </c>
      <c r="G294">
        <f t="shared" si="76"/>
        <v>13.699966576630327</v>
      </c>
      <c r="H294">
        <f t="shared" si="77"/>
        <v>13.699966576630327</v>
      </c>
      <c r="I294">
        <f t="shared" si="78"/>
        <v>22627.792430443158</v>
      </c>
      <c r="J294">
        <f t="shared" si="79"/>
        <v>0.18076890099999998</v>
      </c>
      <c r="K294">
        <f t="shared" si="80"/>
        <v>19163.608061898947</v>
      </c>
      <c r="L294">
        <f t="shared" si="81"/>
        <v>0.17247366032498357</v>
      </c>
      <c r="M294">
        <f t="shared" si="82"/>
        <v>6769.4019960132882</v>
      </c>
      <c r="N294">
        <f t="shared" si="83"/>
        <v>21.836780632300929</v>
      </c>
      <c r="O294">
        <f t="shared" si="84"/>
        <v>310</v>
      </c>
      <c r="P294">
        <f t="shared" si="85"/>
        <v>0.3333859638519226</v>
      </c>
      <c r="Q294">
        <f t="shared" si="86"/>
        <v>15858.39043442987</v>
      </c>
      <c r="R294">
        <f t="shared" si="87"/>
        <v>51.156098175580226</v>
      </c>
      <c r="S294">
        <v>0.1</v>
      </c>
      <c r="T294">
        <f t="shared" si="88"/>
        <v>676.94019960132891</v>
      </c>
      <c r="U294">
        <v>20</v>
      </c>
      <c r="V294">
        <f t="shared" si="89"/>
        <v>317167.8086885974</v>
      </c>
    </row>
    <row r="295" spans="1:22">
      <c r="A295">
        <v>2.8570000000000002</v>
      </c>
      <c r="B295">
        <v>500</v>
      </c>
      <c r="C295" s="6">
        <f t="shared" si="74"/>
        <v>79.432914066030591</v>
      </c>
      <c r="D295" s="11">
        <f t="shared" si="91"/>
        <v>320</v>
      </c>
      <c r="E295">
        <f t="shared" si="90"/>
        <v>4581.5726653347538</v>
      </c>
      <c r="F295" s="7">
        <f t="shared" si="75"/>
        <v>23.783766509502726</v>
      </c>
      <c r="G295">
        <f t="shared" si="76"/>
        <v>13.699966576630327</v>
      </c>
      <c r="H295">
        <f t="shared" si="77"/>
        <v>13.699966576630327</v>
      </c>
      <c r="I295">
        <f t="shared" si="78"/>
        <v>23357.721218521972</v>
      </c>
      <c r="J295">
        <f t="shared" si="79"/>
        <v>0.18076890099999998</v>
      </c>
      <c r="K295">
        <f t="shared" si="80"/>
        <v>19781.788967121494</v>
      </c>
      <c r="L295">
        <f t="shared" si="81"/>
        <v>0.17150926710370096</v>
      </c>
      <c r="M295">
        <f t="shared" si="82"/>
        <v>6968.6923791515619</v>
      </c>
      <c r="N295">
        <f t="shared" si="83"/>
        <v>21.777163684848631</v>
      </c>
      <c r="O295">
        <f t="shared" si="84"/>
        <v>320.00000000000006</v>
      </c>
      <c r="P295">
        <f t="shared" si="85"/>
        <v>0.33247578144807072</v>
      </c>
      <c r="Q295">
        <f t="shared" si="86"/>
        <v>16389.02883937041</v>
      </c>
      <c r="R295">
        <f t="shared" si="87"/>
        <v>51.215715123032538</v>
      </c>
      <c r="S295">
        <v>0.1</v>
      </c>
      <c r="T295">
        <f t="shared" si="88"/>
        <v>696.86923791515619</v>
      </c>
      <c r="U295">
        <v>20</v>
      </c>
      <c r="V295">
        <f t="shared" si="89"/>
        <v>327780.57678740821</v>
      </c>
    </row>
    <row r="296" spans="1:22">
      <c r="A296">
        <v>2.8570000000000002</v>
      </c>
      <c r="B296">
        <v>500</v>
      </c>
      <c r="C296" s="6">
        <f t="shared" si="74"/>
        <v>79.432914066030591</v>
      </c>
      <c r="D296" s="11">
        <f t="shared" si="91"/>
        <v>330</v>
      </c>
      <c r="E296">
        <f t="shared" si="90"/>
        <v>4581.5726653347538</v>
      </c>
      <c r="F296" s="7">
        <f t="shared" si="75"/>
        <v>23.783766509502726</v>
      </c>
      <c r="G296">
        <f t="shared" si="76"/>
        <v>13.699966576630327</v>
      </c>
      <c r="H296">
        <f t="shared" si="77"/>
        <v>13.699966576630327</v>
      </c>
      <c r="I296">
        <f t="shared" si="78"/>
        <v>24087.650006600783</v>
      </c>
      <c r="J296">
        <f t="shared" si="79"/>
        <v>0.18076890099999998</v>
      </c>
      <c r="K296">
        <f t="shared" si="80"/>
        <v>20399.969872344042</v>
      </c>
      <c r="L296">
        <f t="shared" si="81"/>
        <v>0.170634242699088</v>
      </c>
      <c r="M296">
        <f t="shared" si="82"/>
        <v>7168.6135445083783</v>
      </c>
      <c r="N296">
        <f t="shared" si="83"/>
        <v>21.723071346995084</v>
      </c>
      <c r="O296">
        <f t="shared" si="84"/>
        <v>330</v>
      </c>
      <c r="P296">
        <f t="shared" si="85"/>
        <v>0.33164994422893257</v>
      </c>
      <c r="Q296">
        <f t="shared" si="86"/>
        <v>16919.036462092405</v>
      </c>
      <c r="R296">
        <f t="shared" si="87"/>
        <v>51.269807460886071</v>
      </c>
      <c r="S296">
        <v>0.1</v>
      </c>
      <c r="T296">
        <f t="shared" si="88"/>
        <v>716.86135445083789</v>
      </c>
      <c r="U296">
        <v>20</v>
      </c>
      <c r="V296">
        <f t="shared" si="89"/>
        <v>338380.72924184811</v>
      </c>
    </row>
    <row r="297" spans="1:22">
      <c r="A297">
        <v>2.8570000000000002</v>
      </c>
      <c r="B297">
        <v>500</v>
      </c>
      <c r="C297" s="6">
        <f t="shared" si="74"/>
        <v>79.432914066030591</v>
      </c>
      <c r="D297" s="11">
        <f t="shared" si="91"/>
        <v>340</v>
      </c>
      <c r="E297">
        <f t="shared" si="90"/>
        <v>4581.5726653347538</v>
      </c>
      <c r="F297" s="7">
        <f t="shared" si="75"/>
        <v>23.783766509502726</v>
      </c>
      <c r="G297">
        <f t="shared" si="76"/>
        <v>13.699966576630327</v>
      </c>
      <c r="H297">
        <f t="shared" si="77"/>
        <v>13.699966576630327</v>
      </c>
      <c r="I297">
        <f t="shared" si="78"/>
        <v>24817.578794679594</v>
      </c>
      <c r="J297">
        <f t="shared" si="79"/>
        <v>0.18076890099999998</v>
      </c>
      <c r="K297">
        <f t="shared" si="80"/>
        <v>21018.150777566585</v>
      </c>
      <c r="L297">
        <f t="shared" si="81"/>
        <v>0.16983855500987244</v>
      </c>
      <c r="M297">
        <f t="shared" si="82"/>
        <v>7369.1203741545414</v>
      </c>
      <c r="N297">
        <f t="shared" si="83"/>
        <v>21.67388345339571</v>
      </c>
      <c r="O297">
        <f t="shared" si="84"/>
        <v>339.99999999999994</v>
      </c>
      <c r="P297">
        <f t="shared" si="85"/>
        <v>0.33089898402130857</v>
      </c>
      <c r="Q297">
        <f t="shared" si="86"/>
        <v>17448.45842052505</v>
      </c>
      <c r="R297">
        <f t="shared" si="87"/>
        <v>51.318995354485445</v>
      </c>
      <c r="S297">
        <v>0.1</v>
      </c>
      <c r="T297">
        <f t="shared" si="88"/>
        <v>736.91203741545417</v>
      </c>
      <c r="U297">
        <v>20</v>
      </c>
      <c r="V297">
        <f t="shared" si="89"/>
        <v>348969.16841050098</v>
      </c>
    </row>
    <row r="298" spans="1:22">
      <c r="A298">
        <v>2.8570000000000002</v>
      </c>
      <c r="B298">
        <v>500</v>
      </c>
      <c r="C298" s="6">
        <f t="shared" si="74"/>
        <v>79.432914066030591</v>
      </c>
      <c r="D298" s="11">
        <f t="shared" si="91"/>
        <v>350</v>
      </c>
      <c r="E298">
        <f t="shared" si="90"/>
        <v>4581.5726653347538</v>
      </c>
      <c r="F298" s="7">
        <f t="shared" si="75"/>
        <v>23.783766509502726</v>
      </c>
      <c r="G298">
        <f t="shared" si="76"/>
        <v>13.699966576630327</v>
      </c>
      <c r="H298">
        <f t="shared" si="77"/>
        <v>13.699966576630327</v>
      </c>
      <c r="I298">
        <f t="shared" si="78"/>
        <v>25547.507582758404</v>
      </c>
      <c r="J298">
        <f t="shared" si="79"/>
        <v>0.18076890099999998</v>
      </c>
      <c r="K298">
        <f t="shared" si="80"/>
        <v>21636.331682789132</v>
      </c>
      <c r="L298">
        <f t="shared" si="81"/>
        <v>0.16911349975315371</v>
      </c>
      <c r="M298">
        <f t="shared" si="82"/>
        <v>7570.1716726657824</v>
      </c>
      <c r="N298">
        <f t="shared" si="83"/>
        <v>21.629061921902235</v>
      </c>
      <c r="O298">
        <f t="shared" si="84"/>
        <v>350</v>
      </c>
      <c r="P298">
        <f t="shared" si="85"/>
        <v>0.33021468583056846</v>
      </c>
      <c r="Q298">
        <f t="shared" si="86"/>
        <v>17977.335910092621</v>
      </c>
      <c r="R298">
        <f t="shared" si="87"/>
        <v>51.36381688597892</v>
      </c>
      <c r="S298">
        <v>0.1</v>
      </c>
      <c r="T298">
        <f t="shared" si="88"/>
        <v>757.01716726657833</v>
      </c>
      <c r="U298">
        <v>20</v>
      </c>
      <c r="V298">
        <f t="shared" si="89"/>
        <v>359546.7182018524</v>
      </c>
    </row>
    <row r="299" spans="1:22">
      <c r="A299">
        <v>2.8570000000000002</v>
      </c>
      <c r="B299">
        <v>500</v>
      </c>
      <c r="C299" s="6">
        <f t="shared" si="74"/>
        <v>79.432914066030591</v>
      </c>
      <c r="D299" s="11">
        <f t="shared" si="91"/>
        <v>360</v>
      </c>
      <c r="E299">
        <f t="shared" si="90"/>
        <v>4581.5726653347538</v>
      </c>
      <c r="F299" s="7">
        <f t="shared" si="75"/>
        <v>23.783766509502726</v>
      </c>
      <c r="G299">
        <f t="shared" si="76"/>
        <v>13.699966576630327</v>
      </c>
      <c r="H299">
        <f t="shared" si="77"/>
        <v>13.699966576630327</v>
      </c>
      <c r="I299">
        <f t="shared" si="78"/>
        <v>26277.436370837218</v>
      </c>
      <c r="J299">
        <f t="shared" si="79"/>
        <v>0.18076890099999998</v>
      </c>
      <c r="K299">
        <f t="shared" si="80"/>
        <v>22254.512588011683</v>
      </c>
      <c r="L299">
        <f t="shared" si="81"/>
        <v>0.16845149944447446</v>
      </c>
      <c r="M299">
        <f t="shared" si="82"/>
        <v>7771.729797682041</v>
      </c>
      <c r="N299">
        <f t="shared" si="83"/>
        <v>21.588138326894558</v>
      </c>
      <c r="O299">
        <f t="shared" si="84"/>
        <v>360.00000000000006</v>
      </c>
      <c r="P299">
        <f t="shared" si="85"/>
        <v>0.32958989812052764</v>
      </c>
      <c r="Q299">
        <f t="shared" si="86"/>
        <v>18505.706573155181</v>
      </c>
      <c r="R299">
        <f t="shared" si="87"/>
        <v>51.404740480986611</v>
      </c>
      <c r="S299">
        <v>0.1</v>
      </c>
      <c r="T299">
        <f t="shared" si="88"/>
        <v>777.17297976820419</v>
      </c>
      <c r="U299">
        <v>20</v>
      </c>
      <c r="V299">
        <f t="shared" si="89"/>
        <v>370114.13146310364</v>
      </c>
    </row>
    <row r="300" spans="1:22">
      <c r="A300">
        <v>2.8570000000000002</v>
      </c>
      <c r="B300">
        <v>500</v>
      </c>
      <c r="C300" s="6">
        <f t="shared" si="74"/>
        <v>79.432914066030591</v>
      </c>
      <c r="D300" s="11">
        <f t="shared" si="91"/>
        <v>370</v>
      </c>
      <c r="E300">
        <f t="shared" si="90"/>
        <v>4581.5726653347538</v>
      </c>
      <c r="F300" s="7">
        <f t="shared" si="75"/>
        <v>23.783766509502726</v>
      </c>
      <c r="G300">
        <f t="shared" si="76"/>
        <v>13.699966576630327</v>
      </c>
      <c r="H300">
        <f t="shared" si="77"/>
        <v>13.699966576630327</v>
      </c>
      <c r="I300">
        <f t="shared" si="78"/>
        <v>27007.365158916029</v>
      </c>
      <c r="J300">
        <f t="shared" si="79"/>
        <v>0.18076890099999998</v>
      </c>
      <c r="K300">
        <f t="shared" si="80"/>
        <v>22872.693493234226</v>
      </c>
      <c r="L300">
        <f t="shared" si="81"/>
        <v>0.16784593635441647</v>
      </c>
      <c r="M300">
        <f t="shared" si="82"/>
        <v>7973.7603220012688</v>
      </c>
      <c r="N300">
        <f t="shared" si="83"/>
        <v>21.550703572976403</v>
      </c>
      <c r="O300">
        <f t="shared" si="84"/>
        <v>369.99999999999994</v>
      </c>
      <c r="P300">
        <f t="shared" si="85"/>
        <v>0.32901837515994509</v>
      </c>
      <c r="Q300">
        <f t="shared" si="86"/>
        <v>19033.604836914757</v>
      </c>
      <c r="R300">
        <f t="shared" si="87"/>
        <v>51.442175234904752</v>
      </c>
      <c r="S300">
        <v>0.1</v>
      </c>
      <c r="T300">
        <f t="shared" si="88"/>
        <v>797.37603220012693</v>
      </c>
      <c r="U300">
        <v>20</v>
      </c>
      <c r="V300">
        <f t="shared" si="89"/>
        <v>380672.09673829516</v>
      </c>
    </row>
    <row r="301" spans="1:22">
      <c r="A301">
        <v>2.8570000000000002</v>
      </c>
      <c r="B301">
        <v>500</v>
      </c>
      <c r="C301" s="6">
        <f t="shared" si="74"/>
        <v>79.432914066030591</v>
      </c>
      <c r="D301" s="11">
        <f t="shared" si="91"/>
        <v>380</v>
      </c>
      <c r="E301">
        <f t="shared" si="90"/>
        <v>4581.5726653347538</v>
      </c>
      <c r="F301" s="7">
        <f t="shared" si="75"/>
        <v>23.783766509502726</v>
      </c>
      <c r="G301">
        <f t="shared" si="76"/>
        <v>13.699966576630327</v>
      </c>
      <c r="H301">
        <f t="shared" si="77"/>
        <v>13.699966576630327</v>
      </c>
      <c r="I301">
        <f t="shared" si="78"/>
        <v>27737.29394699484</v>
      </c>
      <c r="J301">
        <f t="shared" si="79"/>
        <v>0.18076890099999998</v>
      </c>
      <c r="K301">
        <f t="shared" si="80"/>
        <v>23490.874398456774</v>
      </c>
      <c r="L301">
        <f t="shared" si="81"/>
        <v>0.16729101315165207</v>
      </c>
      <c r="M301">
        <f t="shared" si="82"/>
        <v>8176.2317264741068</v>
      </c>
      <c r="N301">
        <f t="shared" si="83"/>
        <v>21.516399280195017</v>
      </c>
      <c r="O301">
        <f t="shared" si="84"/>
        <v>380</v>
      </c>
      <c r="P301">
        <f t="shared" si="85"/>
        <v>0.32849464549916058</v>
      </c>
      <c r="Q301">
        <f t="shared" si="86"/>
        <v>19561.062220520733</v>
      </c>
      <c r="R301">
        <f t="shared" si="87"/>
        <v>51.476479527686138</v>
      </c>
      <c r="S301">
        <v>0.1</v>
      </c>
      <c r="T301">
        <f t="shared" si="88"/>
        <v>817.62317264741068</v>
      </c>
      <c r="U301">
        <v>20</v>
      </c>
      <c r="V301">
        <f t="shared" si="89"/>
        <v>391221.24441041466</v>
      </c>
    </row>
    <row r="302" spans="1:22">
      <c r="A302">
        <v>2.8570000000000002</v>
      </c>
      <c r="B302">
        <v>500</v>
      </c>
      <c r="C302" s="6">
        <f t="shared" si="74"/>
        <v>79.432914066030591</v>
      </c>
      <c r="D302" s="11">
        <f t="shared" si="91"/>
        <v>390</v>
      </c>
      <c r="E302">
        <f t="shared" si="90"/>
        <v>4581.5726653347538</v>
      </c>
      <c r="F302" s="7">
        <f t="shared" si="75"/>
        <v>23.783766509502726</v>
      </c>
      <c r="G302">
        <f t="shared" si="76"/>
        <v>13.699966576630327</v>
      </c>
      <c r="H302">
        <f t="shared" si="77"/>
        <v>13.699966576630327</v>
      </c>
      <c r="I302">
        <f t="shared" si="78"/>
        <v>28467.22273507365</v>
      </c>
      <c r="J302">
        <f t="shared" si="79"/>
        <v>0.18076890099999998</v>
      </c>
      <c r="K302">
        <f t="shared" si="80"/>
        <v>24109.055303679317</v>
      </c>
      <c r="L302">
        <f t="shared" si="81"/>
        <v>0.16678163619806519</v>
      </c>
      <c r="M302">
        <f t="shared" si="82"/>
        <v>8379.1151221316122</v>
      </c>
      <c r="N302">
        <f t="shared" si="83"/>
        <v>21.484910569568235</v>
      </c>
      <c r="O302">
        <f t="shared" si="84"/>
        <v>390</v>
      </c>
      <c r="P302">
        <f t="shared" si="85"/>
        <v>0.32801390182546925</v>
      </c>
      <c r="Q302">
        <f t="shared" si="86"/>
        <v>20088.10761294204</v>
      </c>
      <c r="R302">
        <f t="shared" si="87"/>
        <v>51.50796823831292</v>
      </c>
      <c r="S302">
        <v>0.1</v>
      </c>
      <c r="T302">
        <f t="shared" si="88"/>
        <v>837.91151221316125</v>
      </c>
      <c r="U302">
        <v>20</v>
      </c>
      <c r="V302">
        <f t="shared" si="89"/>
        <v>401762.1522588408</v>
      </c>
    </row>
    <row r="303" spans="1:22">
      <c r="A303">
        <v>2.8570000000000002</v>
      </c>
      <c r="B303">
        <v>500</v>
      </c>
      <c r="C303" s="6">
        <f t="shared" si="74"/>
        <v>79.432914066030591</v>
      </c>
      <c r="D303" s="11">
        <f t="shared" si="91"/>
        <v>400</v>
      </c>
      <c r="E303">
        <f t="shared" si="90"/>
        <v>4581.5726653347538</v>
      </c>
      <c r="F303" s="7">
        <f t="shared" si="75"/>
        <v>23.783766509502726</v>
      </c>
      <c r="G303">
        <f t="shared" si="76"/>
        <v>13.699966576630327</v>
      </c>
      <c r="H303">
        <f t="shared" si="77"/>
        <v>13.699966576630327</v>
      </c>
      <c r="I303">
        <f t="shared" si="78"/>
        <v>29197.151523152465</v>
      </c>
      <c r="J303">
        <f t="shared" si="79"/>
        <v>0.18076890099999998</v>
      </c>
      <c r="K303">
        <f t="shared" si="80"/>
        <v>24727.236208901868</v>
      </c>
      <c r="L303">
        <f t="shared" si="81"/>
        <v>0.16631331745055489</v>
      </c>
      <c r="M303">
        <f t="shared" si="82"/>
        <v>8582.3839995365452</v>
      </c>
      <c r="N303">
        <f t="shared" si="83"/>
        <v>21.455959998841365</v>
      </c>
      <c r="O303">
        <f t="shared" si="84"/>
        <v>400</v>
      </c>
      <c r="P303">
        <f t="shared" si="85"/>
        <v>0.32757190837925748</v>
      </c>
      <c r="Q303">
        <f t="shared" si="86"/>
        <v>20614.767523615916</v>
      </c>
      <c r="R303">
        <f t="shared" si="87"/>
        <v>51.53691880903979</v>
      </c>
      <c r="S303">
        <v>0.1</v>
      </c>
      <c r="T303">
        <f t="shared" si="88"/>
        <v>858.23839995365461</v>
      </c>
      <c r="U303">
        <v>20</v>
      </c>
      <c r="V303">
        <f t="shared" si="89"/>
        <v>412295.3504723183</v>
      </c>
    </row>
    <row r="304" spans="1:22">
      <c r="A304">
        <v>2.8570000000000002</v>
      </c>
      <c r="B304">
        <v>500</v>
      </c>
      <c r="C304" s="6">
        <f t="shared" si="74"/>
        <v>79.432914066030591</v>
      </c>
      <c r="D304" s="11">
        <f t="shared" si="91"/>
        <v>410</v>
      </c>
      <c r="E304">
        <f t="shared" si="90"/>
        <v>4581.5726653347538</v>
      </c>
      <c r="F304" s="7">
        <f t="shared" si="75"/>
        <v>23.783766509502726</v>
      </c>
      <c r="G304">
        <f t="shared" si="76"/>
        <v>13.699966576630327</v>
      </c>
      <c r="H304">
        <f t="shared" si="77"/>
        <v>13.699966576630327</v>
      </c>
      <c r="I304">
        <f t="shared" si="78"/>
        <v>29927.080311231275</v>
      </c>
      <c r="J304">
        <f t="shared" si="79"/>
        <v>0.18076890099999998</v>
      </c>
      <c r="K304">
        <f t="shared" si="80"/>
        <v>25345.417114124415</v>
      </c>
      <c r="L304">
        <f t="shared" si="81"/>
        <v>0.16588209170594748</v>
      </c>
      <c r="M304">
        <f t="shared" si="82"/>
        <v>8786.0140031575374</v>
      </c>
      <c r="N304">
        <f t="shared" si="83"/>
        <v>21.4293024467257</v>
      </c>
      <c r="O304">
        <f t="shared" si="84"/>
        <v>409.99999999999994</v>
      </c>
      <c r="P304">
        <f t="shared" si="85"/>
        <v>0.32716492285077403</v>
      </c>
      <c r="Q304">
        <f t="shared" si="86"/>
        <v>21141.066308073736</v>
      </c>
      <c r="R304">
        <f t="shared" si="87"/>
        <v>51.563576361155455</v>
      </c>
      <c r="S304">
        <v>0.1</v>
      </c>
      <c r="T304">
        <f t="shared" si="88"/>
        <v>878.60140031575384</v>
      </c>
      <c r="U304">
        <v>20</v>
      </c>
      <c r="V304">
        <f t="shared" si="89"/>
        <v>422821.32616147469</v>
      </c>
    </row>
    <row r="305" spans="1:22">
      <c r="A305">
        <v>2.8570000000000002</v>
      </c>
      <c r="B305">
        <v>500</v>
      </c>
      <c r="C305" s="6">
        <f t="shared" si="74"/>
        <v>79.432914066030591</v>
      </c>
      <c r="D305" s="11">
        <f t="shared" si="91"/>
        <v>420</v>
      </c>
      <c r="E305">
        <f t="shared" si="90"/>
        <v>4581.5726653347538</v>
      </c>
      <c r="F305" s="7">
        <f t="shared" si="75"/>
        <v>23.783766509502726</v>
      </c>
      <c r="G305">
        <f t="shared" si="76"/>
        <v>13.699966576630327</v>
      </c>
      <c r="H305">
        <f t="shared" si="77"/>
        <v>13.699966576630327</v>
      </c>
      <c r="I305">
        <f t="shared" si="78"/>
        <v>30657.009099310086</v>
      </c>
      <c r="J305">
        <f t="shared" si="79"/>
        <v>0.18076890099999998</v>
      </c>
      <c r="K305">
        <f t="shared" si="80"/>
        <v>25963.598019346959</v>
      </c>
      <c r="L305">
        <f t="shared" si="81"/>
        <v>0.1654844465458285</v>
      </c>
      <c r="M305">
        <f t="shared" si="82"/>
        <v>8989.9827285331266</v>
      </c>
      <c r="N305">
        <f t="shared" si="83"/>
        <v>21.40472078222173</v>
      </c>
      <c r="O305">
        <f t="shared" si="84"/>
        <v>420</v>
      </c>
      <c r="P305">
        <f t="shared" si="85"/>
        <v>0.32678963026292718</v>
      </c>
      <c r="Q305">
        <f t="shared" si="86"/>
        <v>21667.026370776959</v>
      </c>
      <c r="R305">
        <f t="shared" si="87"/>
        <v>51.588158025659425</v>
      </c>
      <c r="S305">
        <v>0.1</v>
      </c>
      <c r="T305">
        <f t="shared" si="88"/>
        <v>898.99827285331276</v>
      </c>
      <c r="U305">
        <v>20</v>
      </c>
      <c r="V305">
        <f t="shared" si="89"/>
        <v>433340.5274155392</v>
      </c>
    </row>
    <row r="306" spans="1:22">
      <c r="A306">
        <v>2.8570000000000002</v>
      </c>
      <c r="B306">
        <v>500</v>
      </c>
      <c r="C306" s="6">
        <f t="shared" si="74"/>
        <v>79.432914066030591</v>
      </c>
      <c r="D306" s="11">
        <f t="shared" si="91"/>
        <v>430</v>
      </c>
      <c r="E306">
        <f t="shared" si="90"/>
        <v>4581.5726653347538</v>
      </c>
      <c r="F306" s="7">
        <f t="shared" si="75"/>
        <v>23.783766509502726</v>
      </c>
      <c r="G306">
        <f t="shared" si="76"/>
        <v>13.699966576630327</v>
      </c>
      <c r="H306">
        <f t="shared" si="77"/>
        <v>13.699966576630327</v>
      </c>
      <c r="I306">
        <f t="shared" si="78"/>
        <v>31386.937887388896</v>
      </c>
      <c r="J306">
        <f t="shared" si="79"/>
        <v>0.18076890099999998</v>
      </c>
      <c r="K306">
        <f t="shared" si="80"/>
        <v>26581.778924569506</v>
      </c>
      <c r="L306">
        <f t="shared" si="81"/>
        <v>0.16511726283225991</v>
      </c>
      <c r="M306">
        <f t="shared" si="82"/>
        <v>9194.2695400565608</v>
      </c>
      <c r="N306">
        <f t="shared" si="83"/>
        <v>21.382022186178048</v>
      </c>
      <c r="O306">
        <f t="shared" si="84"/>
        <v>430</v>
      </c>
      <c r="P306">
        <f t="shared" si="85"/>
        <v>0.32644308681187861</v>
      </c>
      <c r="Q306">
        <f t="shared" si="86"/>
        <v>22192.668347332336</v>
      </c>
      <c r="R306">
        <f t="shared" si="87"/>
        <v>51.610856621703107</v>
      </c>
      <c r="S306">
        <v>0.1</v>
      </c>
      <c r="T306">
        <f t="shared" si="88"/>
        <v>919.42695400565617</v>
      </c>
      <c r="U306">
        <v>20</v>
      </c>
      <c r="V306">
        <f t="shared" si="89"/>
        <v>443853.36694664671</v>
      </c>
    </row>
    <row r="307" spans="1:22">
      <c r="A307">
        <v>2.8570000000000002</v>
      </c>
      <c r="B307">
        <v>500</v>
      </c>
      <c r="C307" s="6">
        <f t="shared" si="74"/>
        <v>79.432914066030591</v>
      </c>
      <c r="D307" s="11">
        <f t="shared" si="91"/>
        <v>440</v>
      </c>
      <c r="E307">
        <f t="shared" si="90"/>
        <v>4581.5726653347538</v>
      </c>
      <c r="F307" s="7">
        <f t="shared" si="75"/>
        <v>23.783766509502726</v>
      </c>
      <c r="G307">
        <f t="shared" si="76"/>
        <v>13.699966576630327</v>
      </c>
      <c r="H307">
        <f t="shared" si="77"/>
        <v>13.699966576630327</v>
      </c>
      <c r="I307">
        <f t="shared" si="78"/>
        <v>32116.866675467711</v>
      </c>
      <c r="J307">
        <f t="shared" si="79"/>
        <v>0.18076890099999998</v>
      </c>
      <c r="K307">
        <f t="shared" si="80"/>
        <v>27199.959829792053</v>
      </c>
      <c r="L307">
        <f t="shared" si="81"/>
        <v>0.16477776400047317</v>
      </c>
      <c r="M307">
        <f t="shared" si="82"/>
        <v>9398.8554073314808</v>
      </c>
      <c r="N307">
        <f t="shared" si="83"/>
        <v>21.361035016662456</v>
      </c>
      <c r="O307">
        <f t="shared" si="84"/>
        <v>440</v>
      </c>
      <c r="P307">
        <f t="shared" si="85"/>
        <v>0.3261226720101138</v>
      </c>
      <c r="Q307">
        <f t="shared" si="86"/>
        <v>22718.011268136226</v>
      </c>
      <c r="R307">
        <f t="shared" si="87"/>
        <v>51.631843791218699</v>
      </c>
      <c r="S307">
        <v>0.1</v>
      </c>
      <c r="T307">
        <f t="shared" si="88"/>
        <v>939.8855407331481</v>
      </c>
      <c r="U307">
        <v>20</v>
      </c>
      <c r="V307">
        <f t="shared" si="89"/>
        <v>454360.22536272451</v>
      </c>
    </row>
    <row r="308" spans="1:22">
      <c r="A308">
        <v>2.8570000000000002</v>
      </c>
      <c r="B308">
        <v>500</v>
      </c>
      <c r="C308" s="6">
        <f t="shared" si="74"/>
        <v>79.432914066030591</v>
      </c>
      <c r="D308" s="11">
        <f t="shared" si="91"/>
        <v>450</v>
      </c>
      <c r="E308">
        <f t="shared" si="90"/>
        <v>4581.5726653347538</v>
      </c>
      <c r="F308" s="7">
        <f t="shared" si="75"/>
        <v>23.783766509502726</v>
      </c>
      <c r="G308">
        <f t="shared" si="76"/>
        <v>13.699966576630327</v>
      </c>
      <c r="H308">
        <f t="shared" si="77"/>
        <v>13.699966576630327</v>
      </c>
      <c r="I308">
        <f t="shared" si="78"/>
        <v>32846.795463546521</v>
      </c>
      <c r="J308">
        <f t="shared" si="79"/>
        <v>0.18076890099999998</v>
      </c>
      <c r="K308">
        <f t="shared" si="80"/>
        <v>27818.1407350146</v>
      </c>
      <c r="L308">
        <f t="shared" si="81"/>
        <v>0.16446347271177786</v>
      </c>
      <c r="M308">
        <f t="shared" si="82"/>
        <v>9603.7227581973912</v>
      </c>
      <c r="N308">
        <f t="shared" si="83"/>
        <v>21.341606129327538</v>
      </c>
      <c r="O308">
        <f t="shared" si="84"/>
        <v>450</v>
      </c>
      <c r="P308">
        <f t="shared" si="85"/>
        <v>0.32582604777599294</v>
      </c>
      <c r="Q308">
        <f t="shared" si="86"/>
        <v>23243.072705349128</v>
      </c>
      <c r="R308">
        <f t="shared" si="87"/>
        <v>51.651272678553617</v>
      </c>
      <c r="S308">
        <v>0.1</v>
      </c>
      <c r="T308">
        <f t="shared" si="88"/>
        <v>960.37227581973912</v>
      </c>
      <c r="U308">
        <v>20</v>
      </c>
      <c r="V308">
        <f t="shared" si="89"/>
        <v>464861.45410698256</v>
      </c>
    </row>
    <row r="309" spans="1:22">
      <c r="A309">
        <v>2.8570000000000002</v>
      </c>
      <c r="B309">
        <v>500</v>
      </c>
      <c r="C309" s="6">
        <f t="shared" si="74"/>
        <v>79.432914066030591</v>
      </c>
      <c r="D309" s="11">
        <f t="shared" si="91"/>
        <v>460</v>
      </c>
      <c r="E309">
        <f t="shared" si="90"/>
        <v>4581.5726653347538</v>
      </c>
      <c r="F309" s="7">
        <f t="shared" si="75"/>
        <v>23.783766509502726</v>
      </c>
      <c r="G309">
        <f t="shared" si="76"/>
        <v>13.699966576630327</v>
      </c>
      <c r="H309">
        <f t="shared" si="77"/>
        <v>13.699966576630327</v>
      </c>
      <c r="I309">
        <f t="shared" si="78"/>
        <v>33576.724251625332</v>
      </c>
      <c r="J309">
        <f t="shared" si="79"/>
        <v>0.18076890099999998</v>
      </c>
      <c r="K309">
        <f t="shared" si="80"/>
        <v>28436.321640237147</v>
      </c>
      <c r="L309">
        <f t="shared" si="81"/>
        <v>0.16417217368542503</v>
      </c>
      <c r="M309">
        <f t="shared" si="82"/>
        <v>9808.8553466838093</v>
      </c>
      <c r="N309">
        <f t="shared" si="83"/>
        <v>21.323598579747411</v>
      </c>
      <c r="O309">
        <f t="shared" si="84"/>
        <v>460</v>
      </c>
      <c r="P309">
        <f t="shared" si="85"/>
        <v>0.32555112335492231</v>
      </c>
      <c r="Q309">
        <f t="shared" si="86"/>
        <v>23767.868904941522</v>
      </c>
      <c r="R309">
        <f t="shared" si="87"/>
        <v>51.669280228133744</v>
      </c>
      <c r="S309">
        <v>0.1</v>
      </c>
      <c r="T309">
        <f t="shared" si="88"/>
        <v>980.88553466838096</v>
      </c>
      <c r="U309">
        <v>20</v>
      </c>
      <c r="V309">
        <f t="shared" si="89"/>
        <v>475357.37809883046</v>
      </c>
    </row>
    <row r="310" spans="1:22">
      <c r="A310">
        <v>2.8570000000000002</v>
      </c>
      <c r="B310">
        <v>500</v>
      </c>
      <c r="C310" s="6">
        <f t="shared" si="74"/>
        <v>79.432914066030591</v>
      </c>
      <c r="D310" s="11">
        <f t="shared" si="91"/>
        <v>470</v>
      </c>
      <c r="E310">
        <f t="shared" si="90"/>
        <v>4581.5726653347538</v>
      </c>
      <c r="F310" s="7">
        <f t="shared" si="75"/>
        <v>23.783766509502726</v>
      </c>
      <c r="G310">
        <f t="shared" si="76"/>
        <v>13.699966576630327</v>
      </c>
      <c r="H310">
        <f t="shared" si="77"/>
        <v>13.699966576630327</v>
      </c>
      <c r="I310">
        <f t="shared" si="78"/>
        <v>34306.653039704142</v>
      </c>
      <c r="J310">
        <f t="shared" si="79"/>
        <v>0.18076890099999998</v>
      </c>
      <c r="K310">
        <f t="shared" si="80"/>
        <v>29054.502545459691</v>
      </c>
      <c r="L310">
        <f t="shared" si="81"/>
        <v>0.16390188173479037</v>
      </c>
      <c r="M310">
        <f t="shared" si="82"/>
        <v>10014.238134313549</v>
      </c>
      <c r="N310">
        <f t="shared" si="83"/>
        <v>21.306889647475636</v>
      </c>
      <c r="O310">
        <f t="shared" si="84"/>
        <v>470</v>
      </c>
      <c r="P310">
        <f t="shared" si="85"/>
        <v>0.32529602515229977</v>
      </c>
      <c r="Q310">
        <f t="shared" si="86"/>
        <v>24292.414905390593</v>
      </c>
      <c r="R310">
        <f t="shared" si="87"/>
        <v>51.685989160405519</v>
      </c>
      <c r="S310">
        <v>0.1</v>
      </c>
      <c r="T310">
        <f t="shared" si="88"/>
        <v>1001.423813431355</v>
      </c>
      <c r="U310">
        <v>20</v>
      </c>
      <c r="V310">
        <f t="shared" si="89"/>
        <v>485848.29810781183</v>
      </c>
    </row>
    <row r="311" spans="1:22">
      <c r="A311">
        <v>2.8570000000000002</v>
      </c>
      <c r="B311">
        <v>500</v>
      </c>
      <c r="C311" s="6">
        <f t="shared" si="74"/>
        <v>79.432914066030591</v>
      </c>
      <c r="D311" s="11">
        <f t="shared" si="91"/>
        <v>480</v>
      </c>
      <c r="E311">
        <f t="shared" si="90"/>
        <v>4581.5726653347538</v>
      </c>
      <c r="F311" s="7">
        <f t="shared" si="75"/>
        <v>23.783766509502726</v>
      </c>
      <c r="G311">
        <f t="shared" si="76"/>
        <v>13.699966576630327</v>
      </c>
      <c r="H311">
        <f t="shared" si="77"/>
        <v>13.699966576630327</v>
      </c>
      <c r="I311">
        <f t="shared" si="78"/>
        <v>35036.581827782953</v>
      </c>
      <c r="J311">
        <f t="shared" si="79"/>
        <v>0.18076890099999998</v>
      </c>
      <c r="K311">
        <f t="shared" si="80"/>
        <v>29672.683450682238</v>
      </c>
      <c r="L311">
        <f t="shared" si="81"/>
        <v>0.16365081420093164</v>
      </c>
      <c r="M311">
        <f t="shared" si="82"/>
        <v>10219.857183331374</v>
      </c>
      <c r="N311">
        <f t="shared" si="83"/>
        <v>21.291369131940364</v>
      </c>
      <c r="O311">
        <f t="shared" si="84"/>
        <v>480</v>
      </c>
      <c r="P311">
        <f t="shared" si="85"/>
        <v>0.3250590707166468</v>
      </c>
      <c r="Q311">
        <f t="shared" si="86"/>
        <v>24816.72464445158</v>
      </c>
      <c r="R311">
        <f t="shared" si="87"/>
        <v>51.701509675940791</v>
      </c>
      <c r="S311">
        <v>0.1</v>
      </c>
      <c r="T311">
        <f t="shared" si="88"/>
        <v>1021.9857183331375</v>
      </c>
      <c r="U311">
        <v>20</v>
      </c>
      <c r="V311">
        <f t="shared" si="89"/>
        <v>496334.49288903159</v>
      </c>
    </row>
    <row r="312" spans="1:22">
      <c r="A312">
        <v>2.8570000000000002</v>
      </c>
      <c r="B312">
        <v>500</v>
      </c>
      <c r="C312" s="6">
        <f t="shared" si="74"/>
        <v>79.432914066030591</v>
      </c>
      <c r="D312" s="11">
        <f t="shared" si="91"/>
        <v>490</v>
      </c>
      <c r="E312">
        <f t="shared" si="90"/>
        <v>4581.5726653347538</v>
      </c>
      <c r="F312" s="7">
        <f t="shared" si="75"/>
        <v>23.783766509502726</v>
      </c>
      <c r="G312">
        <f t="shared" si="76"/>
        <v>13.699966576630327</v>
      </c>
      <c r="H312">
        <f t="shared" si="77"/>
        <v>13.699966576630327</v>
      </c>
      <c r="I312">
        <f t="shared" si="78"/>
        <v>35766.510615861771</v>
      </c>
      <c r="J312">
        <f t="shared" si="79"/>
        <v>0.18076890099999998</v>
      </c>
      <c r="K312">
        <f t="shared" si="80"/>
        <v>30290.864355904789</v>
      </c>
      <c r="L312">
        <f t="shared" si="81"/>
        <v>0.16341736711316401</v>
      </c>
      <c r="M312">
        <f t="shared" si="82"/>
        <v>10425.699560580928</v>
      </c>
      <c r="N312">
        <f t="shared" si="83"/>
        <v>21.276937878736589</v>
      </c>
      <c r="O312">
        <f t="shared" si="84"/>
        <v>490.00000000000006</v>
      </c>
      <c r="P312">
        <f t="shared" si="85"/>
        <v>0.32483874624025327</v>
      </c>
      <c r="Q312">
        <f t="shared" si="86"/>
        <v>25340.811055280843</v>
      </c>
      <c r="R312">
        <f t="shared" si="87"/>
        <v>51.71594092914458</v>
      </c>
      <c r="S312">
        <v>0.1</v>
      </c>
      <c r="T312">
        <f t="shared" si="88"/>
        <v>1042.5699560580929</v>
      </c>
      <c r="U312">
        <v>20</v>
      </c>
      <c r="V312">
        <f t="shared" si="89"/>
        <v>506816.22110561689</v>
      </c>
    </row>
    <row r="313" spans="1:22">
      <c r="A313">
        <v>2.8570000000000002</v>
      </c>
      <c r="B313">
        <v>500</v>
      </c>
      <c r="C313" s="6">
        <f t="shared" si="74"/>
        <v>79.432914066030591</v>
      </c>
      <c r="D313" s="11">
        <f t="shared" si="91"/>
        <v>500</v>
      </c>
      <c r="E313">
        <f t="shared" si="90"/>
        <v>4581.5726653347538</v>
      </c>
      <c r="F313" s="7">
        <f t="shared" si="75"/>
        <v>23.783766509502726</v>
      </c>
      <c r="G313">
        <f t="shared" si="76"/>
        <v>13.699966576630327</v>
      </c>
      <c r="H313">
        <f t="shared" si="77"/>
        <v>13.699966576630327</v>
      </c>
      <c r="I313">
        <f t="shared" si="78"/>
        <v>36496.439403940582</v>
      </c>
      <c r="J313">
        <f t="shared" si="79"/>
        <v>0.18076890099999998</v>
      </c>
      <c r="K313">
        <f t="shared" si="80"/>
        <v>30909.045261127336</v>
      </c>
      <c r="L313">
        <f t="shared" si="81"/>
        <v>0.16320009451793349</v>
      </c>
      <c r="M313">
        <f t="shared" si="82"/>
        <v>10631.753250888316</v>
      </c>
      <c r="N313">
        <f t="shared" si="83"/>
        <v>21.263506501776632</v>
      </c>
      <c r="O313">
        <f t="shared" si="84"/>
        <v>500.00000000000017</v>
      </c>
      <c r="P313">
        <f t="shared" si="85"/>
        <v>0.32463368705002493</v>
      </c>
      <c r="Q313">
        <f t="shared" si="86"/>
        <v>25864.686153052269</v>
      </c>
      <c r="R313">
        <f t="shared" si="87"/>
        <v>51.729372306104537</v>
      </c>
      <c r="S313">
        <v>0.1</v>
      </c>
      <c r="T313">
        <f t="shared" si="88"/>
        <v>1063.1753250888316</v>
      </c>
      <c r="U313">
        <v>20</v>
      </c>
      <c r="V313">
        <f t="shared" si="89"/>
        <v>517293.7230610454</v>
      </c>
    </row>
    <row r="314" spans="1:22">
      <c r="A314">
        <v>2.8570000000000002</v>
      </c>
      <c r="B314">
        <v>500</v>
      </c>
      <c r="C314" s="6">
        <f t="shared" si="74"/>
        <v>79.432914066030591</v>
      </c>
      <c r="D314" s="11">
        <f t="shared" ref="D314:D338" si="92">D313+20</f>
        <v>520</v>
      </c>
      <c r="E314">
        <f t="shared" si="90"/>
        <v>4581.5726653347538</v>
      </c>
      <c r="F314" s="7">
        <f t="shared" si="75"/>
        <v>23.783766509502726</v>
      </c>
      <c r="G314">
        <f t="shared" si="76"/>
        <v>13.699966576630327</v>
      </c>
      <c r="H314">
        <f t="shared" si="77"/>
        <v>13.699966576630327</v>
      </c>
      <c r="I314">
        <f t="shared" si="78"/>
        <v>37956.296980098203</v>
      </c>
      <c r="J314">
        <f t="shared" si="79"/>
        <v>0.18076890099999998</v>
      </c>
      <c r="K314">
        <f t="shared" si="80"/>
        <v>32145.407071572427</v>
      </c>
      <c r="L314">
        <f t="shared" si="81"/>
        <v>0.16280897356601931</v>
      </c>
      <c r="M314">
        <f t="shared" si="82"/>
        <v>11044.450638710339</v>
      </c>
      <c r="N314">
        <f t="shared" si="83"/>
        <v>21.239328151366038</v>
      </c>
      <c r="O314">
        <f t="shared" si="84"/>
        <v>519.99999999999989</v>
      </c>
      <c r="P314">
        <f t="shared" si="85"/>
        <v>0.32426455192925252</v>
      </c>
      <c r="Q314">
        <f t="shared" si="86"/>
        <v>26911.84634138786</v>
      </c>
      <c r="R314">
        <f t="shared" si="87"/>
        <v>51.753550656515117</v>
      </c>
      <c r="S314">
        <v>0.1</v>
      </c>
      <c r="T314">
        <f t="shared" si="88"/>
        <v>1104.4450638710339</v>
      </c>
      <c r="U314">
        <v>20</v>
      </c>
      <c r="V314">
        <f t="shared" si="89"/>
        <v>538236.92682775715</v>
      </c>
    </row>
    <row r="315" spans="1:22">
      <c r="A315">
        <v>2.8570000000000002</v>
      </c>
      <c r="B315">
        <v>500</v>
      </c>
      <c r="C315" s="6">
        <f t="shared" si="74"/>
        <v>79.432914066030591</v>
      </c>
      <c r="D315" s="11">
        <f t="shared" si="92"/>
        <v>540</v>
      </c>
      <c r="E315">
        <f t="shared" si="90"/>
        <v>4581.5726653347538</v>
      </c>
      <c r="F315" s="7">
        <f t="shared" si="75"/>
        <v>23.783766509502726</v>
      </c>
      <c r="G315">
        <f t="shared" si="76"/>
        <v>13.699966576630327</v>
      </c>
      <c r="H315">
        <f t="shared" si="77"/>
        <v>13.699966576630327</v>
      </c>
      <c r="I315">
        <f t="shared" si="78"/>
        <v>39416.154556255824</v>
      </c>
      <c r="J315">
        <f t="shared" si="79"/>
        <v>0.18076890099999998</v>
      </c>
      <c r="K315">
        <f t="shared" si="80"/>
        <v>33381.768882017517</v>
      </c>
      <c r="L315">
        <f t="shared" si="81"/>
        <v>0.16246841634862175</v>
      </c>
      <c r="M315">
        <f t="shared" si="82"/>
        <v>11457.868799415395</v>
      </c>
      <c r="N315">
        <f t="shared" si="83"/>
        <v>21.218275554472953</v>
      </c>
      <c r="O315">
        <f t="shared" si="84"/>
        <v>540</v>
      </c>
      <c r="P315">
        <f t="shared" si="85"/>
        <v>0.32394313823622828</v>
      </c>
      <c r="Q315">
        <f t="shared" si="86"/>
        <v>27958.285756840429</v>
      </c>
      <c r="R315">
        <f t="shared" si="87"/>
        <v>51.774603253408202</v>
      </c>
      <c r="S315">
        <v>0.1</v>
      </c>
      <c r="T315">
        <f t="shared" si="88"/>
        <v>1145.7868799415396</v>
      </c>
      <c r="U315">
        <v>20</v>
      </c>
      <c r="V315">
        <f t="shared" si="89"/>
        <v>559165.71513680858</v>
      </c>
    </row>
    <row r="316" spans="1:22">
      <c r="A316">
        <v>2.8570000000000002</v>
      </c>
      <c r="B316">
        <v>500</v>
      </c>
      <c r="C316" s="6">
        <f t="shared" si="74"/>
        <v>79.432914066030591</v>
      </c>
      <c r="D316" s="11">
        <f t="shared" si="92"/>
        <v>560</v>
      </c>
      <c r="E316">
        <f t="shared" si="90"/>
        <v>4581.5726653347538</v>
      </c>
      <c r="F316" s="7">
        <f t="shared" si="75"/>
        <v>23.783766509502726</v>
      </c>
      <c r="G316">
        <f t="shared" si="76"/>
        <v>13.699966576630327</v>
      </c>
      <c r="H316">
        <f t="shared" si="77"/>
        <v>13.699966576630327</v>
      </c>
      <c r="I316">
        <f t="shared" si="78"/>
        <v>40876.012132413445</v>
      </c>
      <c r="J316">
        <f t="shared" si="79"/>
        <v>0.18076890099999998</v>
      </c>
      <c r="K316">
        <f t="shared" si="80"/>
        <v>34618.130692462611</v>
      </c>
      <c r="L316">
        <f t="shared" si="81"/>
        <v>0.16217097925845936</v>
      </c>
      <c r="M316">
        <f t="shared" si="82"/>
        <v>11871.937594444824</v>
      </c>
      <c r="N316">
        <f t="shared" si="83"/>
        <v>21.199888561508615</v>
      </c>
      <c r="O316">
        <f t="shared" si="84"/>
        <v>560</v>
      </c>
      <c r="P316">
        <f t="shared" si="85"/>
        <v>0.32366242078639107</v>
      </c>
      <c r="Q316">
        <f t="shared" si="86"/>
        <v>29004.074537968623</v>
      </c>
      <c r="R316">
        <f t="shared" si="87"/>
        <v>51.79299024637254</v>
      </c>
      <c r="S316">
        <v>0.1</v>
      </c>
      <c r="T316">
        <f t="shared" si="88"/>
        <v>1187.1937594444823</v>
      </c>
      <c r="U316">
        <v>20</v>
      </c>
      <c r="V316">
        <f t="shared" si="89"/>
        <v>580081.49075937248</v>
      </c>
    </row>
    <row r="317" spans="1:22">
      <c r="A317">
        <v>2.8570000000000002</v>
      </c>
      <c r="B317">
        <v>500</v>
      </c>
      <c r="C317" s="6">
        <f t="shared" si="74"/>
        <v>79.432914066030591</v>
      </c>
      <c r="D317" s="11">
        <f t="shared" si="92"/>
        <v>580</v>
      </c>
      <c r="E317">
        <f t="shared" si="90"/>
        <v>4581.5726653347538</v>
      </c>
      <c r="F317" s="7">
        <f t="shared" si="75"/>
        <v>23.783766509502726</v>
      </c>
      <c r="G317">
        <f t="shared" si="76"/>
        <v>13.699966576630327</v>
      </c>
      <c r="H317">
        <f t="shared" si="77"/>
        <v>13.699966576630327</v>
      </c>
      <c r="I317">
        <f t="shared" si="78"/>
        <v>42335.869708571074</v>
      </c>
      <c r="J317">
        <f t="shared" si="79"/>
        <v>0.18076890099999998</v>
      </c>
      <c r="K317">
        <f t="shared" si="80"/>
        <v>35854.492502907706</v>
      </c>
      <c r="L317">
        <f t="shared" si="81"/>
        <v>0.16191049096866361</v>
      </c>
      <c r="M317">
        <f t="shared" si="82"/>
        <v>12286.59569024142</v>
      </c>
      <c r="N317">
        <f t="shared" si="83"/>
        <v>21.183785672830034</v>
      </c>
      <c r="O317">
        <f t="shared" si="84"/>
        <v>580</v>
      </c>
      <c r="P317">
        <f t="shared" si="85"/>
        <v>0.32341657515771044</v>
      </c>
      <c r="Q317">
        <f t="shared" si="86"/>
        <v>30049.274018329652</v>
      </c>
      <c r="R317">
        <f t="shared" si="87"/>
        <v>51.809093135051121</v>
      </c>
      <c r="S317">
        <v>0.1</v>
      </c>
      <c r="T317">
        <f t="shared" si="88"/>
        <v>1228.659569024142</v>
      </c>
      <c r="U317">
        <v>20</v>
      </c>
      <c r="V317">
        <f t="shared" si="89"/>
        <v>600985.48036659299</v>
      </c>
    </row>
    <row r="318" spans="1:22">
      <c r="A318">
        <v>2.8570000000000002</v>
      </c>
      <c r="B318">
        <v>500</v>
      </c>
      <c r="C318" s="6">
        <f t="shared" si="74"/>
        <v>79.432914066030591</v>
      </c>
      <c r="D318" s="11">
        <f t="shared" si="92"/>
        <v>600</v>
      </c>
      <c r="E318">
        <f t="shared" si="90"/>
        <v>4581.5726653347538</v>
      </c>
      <c r="F318" s="7">
        <f t="shared" si="75"/>
        <v>23.783766509502726</v>
      </c>
      <c r="G318">
        <f t="shared" si="76"/>
        <v>13.699966576630327</v>
      </c>
      <c r="H318">
        <f t="shared" si="77"/>
        <v>13.699966576630327</v>
      </c>
      <c r="I318">
        <f t="shared" si="78"/>
        <v>43795.727284728695</v>
      </c>
      <c r="J318">
        <f t="shared" si="79"/>
        <v>0.18076890099999998</v>
      </c>
      <c r="K318">
        <f t="shared" si="80"/>
        <v>37090.8543133528</v>
      </c>
      <c r="L318">
        <f t="shared" si="81"/>
        <v>0.16168180473778115</v>
      </c>
      <c r="M318">
        <f t="shared" si="82"/>
        <v>12701.789236024888</v>
      </c>
      <c r="N318">
        <f t="shared" si="83"/>
        <v>21.169648726708147</v>
      </c>
      <c r="O318">
        <f t="shared" si="84"/>
        <v>600</v>
      </c>
      <c r="P318">
        <f t="shared" si="85"/>
        <v>0.32320074391920833</v>
      </c>
      <c r="Q318">
        <f t="shared" si="86"/>
        <v>31093.938048703803</v>
      </c>
      <c r="R318">
        <f t="shared" si="87"/>
        <v>51.823230081173008</v>
      </c>
      <c r="S318">
        <v>0.1</v>
      </c>
      <c r="T318">
        <f t="shared" si="88"/>
        <v>1270.1789236024888</v>
      </c>
      <c r="U318">
        <v>20</v>
      </c>
      <c r="V318">
        <f t="shared" si="89"/>
        <v>621878.76097407611</v>
      </c>
    </row>
    <row r="319" spans="1:22">
      <c r="A319">
        <v>2.8570000000000002</v>
      </c>
      <c r="B319">
        <v>500</v>
      </c>
      <c r="C319" s="6">
        <f t="shared" si="74"/>
        <v>79.432914066030591</v>
      </c>
      <c r="D319" s="11">
        <f t="shared" si="92"/>
        <v>620</v>
      </c>
      <c r="E319">
        <f t="shared" si="90"/>
        <v>4581.5726653347538</v>
      </c>
      <c r="F319" s="7">
        <f t="shared" si="75"/>
        <v>23.783766509502726</v>
      </c>
      <c r="G319">
        <f t="shared" si="76"/>
        <v>13.699966576630327</v>
      </c>
      <c r="H319">
        <f t="shared" si="77"/>
        <v>13.699966576630327</v>
      </c>
      <c r="I319">
        <f t="shared" si="78"/>
        <v>45255.584860886316</v>
      </c>
      <c r="J319">
        <f t="shared" si="79"/>
        <v>0.18076890099999998</v>
      </c>
      <c r="K319">
        <f t="shared" si="80"/>
        <v>38327.216123797894</v>
      </c>
      <c r="L319">
        <f t="shared" si="81"/>
        <v>0.16148060457989244</v>
      </c>
      <c r="M319">
        <f t="shared" si="82"/>
        <v>13117.470768623512</v>
      </c>
      <c r="N319">
        <f t="shared" si="83"/>
        <v>21.157210917134698</v>
      </c>
      <c r="O319">
        <f t="shared" si="84"/>
        <v>620</v>
      </c>
      <c r="P319">
        <f t="shared" si="85"/>
        <v>0.32301085369671295</v>
      </c>
      <c r="Q319">
        <f t="shared" si="86"/>
        <v>32138.114092262804</v>
      </c>
      <c r="R319">
        <f t="shared" si="87"/>
        <v>51.835667890746457</v>
      </c>
      <c r="S319">
        <v>0.1</v>
      </c>
      <c r="T319">
        <f t="shared" si="88"/>
        <v>1311.7470768623514</v>
      </c>
      <c r="U319">
        <v>20</v>
      </c>
      <c r="V319">
        <f t="shared" si="89"/>
        <v>642762.2818452561</v>
      </c>
    </row>
    <row r="320" spans="1:22">
      <c r="A320">
        <v>2.8570000000000002</v>
      </c>
      <c r="B320">
        <v>500</v>
      </c>
      <c r="C320" s="6">
        <f t="shared" si="74"/>
        <v>79.432914066030591</v>
      </c>
      <c r="D320" s="11">
        <f t="shared" si="92"/>
        <v>640</v>
      </c>
      <c r="E320">
        <f t="shared" si="90"/>
        <v>4581.5726653347538</v>
      </c>
      <c r="F320" s="7">
        <f t="shared" si="75"/>
        <v>23.783766509502726</v>
      </c>
      <c r="G320">
        <f t="shared" si="76"/>
        <v>13.699966576630327</v>
      </c>
      <c r="H320">
        <f t="shared" si="77"/>
        <v>13.699966576630327</v>
      </c>
      <c r="I320">
        <f t="shared" si="78"/>
        <v>46715.442437043945</v>
      </c>
      <c r="J320">
        <f t="shared" si="79"/>
        <v>0.18076890099999998</v>
      </c>
      <c r="K320">
        <f t="shared" si="80"/>
        <v>39563.577934242989</v>
      </c>
      <c r="L320">
        <f t="shared" si="81"/>
        <v>0.16130325242498567</v>
      </c>
      <c r="M320">
        <f t="shared" si="82"/>
        <v>13533.598301163747</v>
      </c>
      <c r="N320">
        <f t="shared" si="83"/>
        <v>21.146247345568355</v>
      </c>
      <c r="O320">
        <f t="shared" si="84"/>
        <v>640.00000000000011</v>
      </c>
      <c r="P320">
        <f t="shared" si="85"/>
        <v>0.32284347092470772</v>
      </c>
      <c r="Q320">
        <f t="shared" si="86"/>
        <v>33181.844135880201</v>
      </c>
      <c r="R320">
        <f t="shared" si="87"/>
        <v>51.846631462312814</v>
      </c>
      <c r="S320">
        <v>0.1</v>
      </c>
      <c r="T320">
        <f t="shared" si="88"/>
        <v>1353.3598301163747</v>
      </c>
      <c r="U320">
        <v>20</v>
      </c>
      <c r="V320">
        <f t="shared" si="89"/>
        <v>663636.88271760405</v>
      </c>
    </row>
    <row r="321" spans="1:22">
      <c r="A321">
        <v>2.8570000000000002</v>
      </c>
      <c r="B321">
        <v>500</v>
      </c>
      <c r="C321" s="6">
        <f t="shared" si="74"/>
        <v>79.432914066030591</v>
      </c>
      <c r="D321" s="11">
        <f t="shared" si="92"/>
        <v>660</v>
      </c>
      <c r="E321">
        <f t="shared" si="90"/>
        <v>4581.5726653347538</v>
      </c>
      <c r="F321" s="7">
        <f t="shared" si="75"/>
        <v>23.783766509502726</v>
      </c>
      <c r="G321">
        <f t="shared" si="76"/>
        <v>13.699966576630327</v>
      </c>
      <c r="H321">
        <f t="shared" si="77"/>
        <v>13.699966576630327</v>
      </c>
      <c r="I321">
        <f t="shared" si="78"/>
        <v>48175.300013201566</v>
      </c>
      <c r="J321">
        <f t="shared" si="79"/>
        <v>0.18076890099999998</v>
      </c>
      <c r="K321">
        <f t="shared" si="80"/>
        <v>40799.939744688083</v>
      </c>
      <c r="L321">
        <f t="shared" si="81"/>
        <v>0.16114666673347711</v>
      </c>
      <c r="M321">
        <f t="shared" si="82"/>
        <v>13950.134561296676</v>
      </c>
      <c r="N321">
        <f t="shared" si="83"/>
        <v>21.136567517116177</v>
      </c>
      <c r="O321">
        <f t="shared" si="84"/>
        <v>659.99999999999989</v>
      </c>
      <c r="P321">
        <f t="shared" si="85"/>
        <v>0.32269568728421644</v>
      </c>
      <c r="Q321">
        <f t="shared" si="86"/>
        <v>34225.165451904883</v>
      </c>
      <c r="R321">
        <f t="shared" si="87"/>
        <v>51.856311290764978</v>
      </c>
      <c r="S321">
        <v>0.1</v>
      </c>
      <c r="T321">
        <f t="shared" si="88"/>
        <v>1395.0134561296677</v>
      </c>
      <c r="U321">
        <v>20</v>
      </c>
      <c r="V321">
        <f t="shared" si="89"/>
        <v>684503.30903809762</v>
      </c>
    </row>
    <row r="322" spans="1:22">
      <c r="A322">
        <v>2.8570000000000002</v>
      </c>
      <c r="B322">
        <v>500</v>
      </c>
      <c r="C322" s="6">
        <f t="shared" si="74"/>
        <v>79.432914066030591</v>
      </c>
      <c r="D322" s="11">
        <f t="shared" si="92"/>
        <v>680</v>
      </c>
      <c r="E322">
        <f t="shared" si="90"/>
        <v>4581.5726653347538</v>
      </c>
      <c r="F322" s="7">
        <f t="shared" si="75"/>
        <v>23.783766509502726</v>
      </c>
      <c r="G322">
        <f t="shared" si="76"/>
        <v>13.699966576630327</v>
      </c>
      <c r="H322">
        <f t="shared" si="77"/>
        <v>13.699966576630327</v>
      </c>
      <c r="I322">
        <f t="shared" si="78"/>
        <v>49635.157589359187</v>
      </c>
      <c r="J322">
        <f t="shared" si="79"/>
        <v>0.18076890099999998</v>
      </c>
      <c r="K322">
        <f t="shared" si="80"/>
        <v>42036.30155513317</v>
      </c>
      <c r="L322">
        <f t="shared" si="81"/>
        <v>0.161008225437962</v>
      </c>
      <c r="M322">
        <f t="shared" si="82"/>
        <v>14367.046351593042</v>
      </c>
      <c r="N322">
        <f t="shared" si="83"/>
        <v>21.128009340578004</v>
      </c>
      <c r="O322">
        <f t="shared" si="84"/>
        <v>679.99999999999989</v>
      </c>
      <c r="P322">
        <f t="shared" si="85"/>
        <v>0.32256502810042753</v>
      </c>
      <c r="Q322">
        <f t="shared" si="86"/>
        <v>35268.111237766141</v>
      </c>
      <c r="R322">
        <f t="shared" si="87"/>
        <v>51.864869467303151</v>
      </c>
      <c r="S322">
        <v>0.1</v>
      </c>
      <c r="T322">
        <f t="shared" si="88"/>
        <v>1436.7046351593044</v>
      </c>
      <c r="U322">
        <v>20</v>
      </c>
      <c r="V322">
        <f t="shared" si="89"/>
        <v>705362.22475532279</v>
      </c>
    </row>
    <row r="323" spans="1:22">
      <c r="A323">
        <v>2.8570000000000002</v>
      </c>
      <c r="B323">
        <v>500</v>
      </c>
      <c r="C323" s="6">
        <f t="shared" si="74"/>
        <v>79.432914066030591</v>
      </c>
      <c r="D323" s="11">
        <f t="shared" si="92"/>
        <v>700</v>
      </c>
      <c r="E323">
        <f t="shared" si="90"/>
        <v>4581.5726653347538</v>
      </c>
      <c r="F323" s="7">
        <f t="shared" si="75"/>
        <v>23.783766509502726</v>
      </c>
      <c r="G323">
        <f t="shared" si="76"/>
        <v>13.699966576630327</v>
      </c>
      <c r="H323">
        <f t="shared" si="77"/>
        <v>13.699966576630327</v>
      </c>
      <c r="I323">
        <f t="shared" si="78"/>
        <v>51095.015165516808</v>
      </c>
      <c r="J323">
        <f t="shared" si="79"/>
        <v>0.18076890099999998</v>
      </c>
      <c r="K323">
        <f t="shared" si="80"/>
        <v>43272.663365578264</v>
      </c>
      <c r="L323">
        <f t="shared" si="81"/>
        <v>0.16088568784038959</v>
      </c>
      <c r="M323">
        <f t="shared" si="82"/>
        <v>14784.304010195227</v>
      </c>
      <c r="N323">
        <f t="shared" si="83"/>
        <v>21.120434300278895</v>
      </c>
      <c r="O323">
        <f t="shared" si="84"/>
        <v>700</v>
      </c>
      <c r="P323">
        <f t="shared" si="85"/>
        <v>0.32244937863021211</v>
      </c>
      <c r="Q323">
        <f t="shared" si="86"/>
        <v>36310.71115532158</v>
      </c>
      <c r="R323">
        <f t="shared" si="87"/>
        <v>51.87244450760226</v>
      </c>
      <c r="S323">
        <v>0.1</v>
      </c>
      <c r="T323">
        <f t="shared" si="88"/>
        <v>1478.4304010195228</v>
      </c>
      <c r="U323">
        <v>20</v>
      </c>
      <c r="V323">
        <f t="shared" si="89"/>
        <v>726214.22310643154</v>
      </c>
    </row>
    <row r="324" spans="1:22">
      <c r="A324">
        <v>2.8570000000000002</v>
      </c>
      <c r="B324">
        <v>500</v>
      </c>
      <c r="C324" s="6">
        <f t="shared" ref="C324:C338" si="93">1000/H324+6.5*(1-1/(1+(B324/47.408)^1.9851))</f>
        <v>79.432914066030591</v>
      </c>
      <c r="D324" s="11">
        <f t="shared" si="92"/>
        <v>720</v>
      </c>
      <c r="E324">
        <f t="shared" si="90"/>
        <v>4581.5726653347538</v>
      </c>
      <c r="F324" s="7">
        <f t="shared" ref="F324:F338" si="94">32.988-32.988/(1+(B324/(0.026715*EXP(A324/0.33926)))^0.6705)</f>
        <v>23.783766509502726</v>
      </c>
      <c r="G324">
        <f t="shared" ref="G324:G338" si="95">H324</f>
        <v>13.699966576630327</v>
      </c>
      <c r="H324">
        <f t="shared" ref="H324:H338" si="96">1.9896+(20.8-1.9896)/(1+(A324/4.0434)^1.4407)</f>
        <v>13.699966576630327</v>
      </c>
      <c r="I324">
        <f t="shared" ref="I324:I338" si="97">D324*1000/G324</f>
        <v>52554.872741674437</v>
      </c>
      <c r="J324">
        <f t="shared" ref="J324:J338" si="98">(0.067366+A324*0.039693)*ERF(0.05*D324)</f>
        <v>0.18076890099999998</v>
      </c>
      <c r="K324">
        <f t="shared" ref="K324:K338" si="99">I324/(1+J324)</f>
        <v>44509.025176023366</v>
      </c>
      <c r="L324">
        <f t="shared" ref="L324:L338" si="100">1-(Q324/I324)*(1+J324)</f>
        <v>0.1607771313830948</v>
      </c>
      <c r="M324">
        <f t="shared" ref="M324:M338" si="101">N324*D324</f>
        <v>15201.880954110058</v>
      </c>
      <c r="N324">
        <f t="shared" ref="N324:N338" si="102">I324/D324-R324</f>
        <v>21.113723547375081</v>
      </c>
      <c r="O324">
        <f t="shared" ref="O324:O338" si="103">(M324+Q324)*(G324/1000)</f>
        <v>720.00000000000011</v>
      </c>
      <c r="P324">
        <f t="shared" ref="P324:P338" si="104">N324/65.5</f>
        <v>0.32234692438740581</v>
      </c>
      <c r="Q324">
        <f t="shared" ref="Q324:Q338" si="105">D324*R324</f>
        <v>37352.991787564381</v>
      </c>
      <c r="R324">
        <f t="shared" ref="R324:R338" si="106">F324+(C324-F324)/(1+1.304*D324^2.1393)^0.35535+28/(1+E324*D324^-2)</f>
        <v>51.879155260506089</v>
      </c>
      <c r="S324">
        <v>0.1</v>
      </c>
      <c r="T324">
        <f t="shared" ref="T324:T338" si="107">M324*S324</f>
        <v>1520.1880954110059</v>
      </c>
      <c r="U324">
        <v>20</v>
      </c>
      <c r="V324">
        <f t="shared" ref="V324:V338" si="108">Q324*U324</f>
        <v>747059.83575128764</v>
      </c>
    </row>
    <row r="325" spans="1:22">
      <c r="A325">
        <v>2.8570000000000002</v>
      </c>
      <c r="B325">
        <v>500</v>
      </c>
      <c r="C325" s="6">
        <f t="shared" si="93"/>
        <v>79.432914066030591</v>
      </c>
      <c r="D325" s="11">
        <f t="shared" si="92"/>
        <v>740</v>
      </c>
      <c r="E325">
        <f t="shared" ref="E325:E338" si="109">1652.264+(14159350000-1652.264)/(1+(B325/0.02673144)^1.564691)</f>
        <v>4581.5726653347538</v>
      </c>
      <c r="F325" s="7">
        <f t="shared" si="94"/>
        <v>23.783766509502726</v>
      </c>
      <c r="G325">
        <f t="shared" si="95"/>
        <v>13.699966576630327</v>
      </c>
      <c r="H325">
        <f t="shared" si="96"/>
        <v>13.699966576630327</v>
      </c>
      <c r="I325">
        <f t="shared" si="97"/>
        <v>54014.730317832058</v>
      </c>
      <c r="J325">
        <f t="shared" si="98"/>
        <v>0.18076890099999998</v>
      </c>
      <c r="K325">
        <f t="shared" si="99"/>
        <v>45745.386986468453</v>
      </c>
      <c r="L325">
        <f t="shared" si="100"/>
        <v>0.16068090016877756</v>
      </c>
      <c r="M325">
        <f t="shared" si="101"/>
        <v>15619.753290918436</v>
      </c>
      <c r="N325">
        <f t="shared" si="102"/>
        <v>21.107774717457346</v>
      </c>
      <c r="O325">
        <f t="shared" si="103"/>
        <v>740</v>
      </c>
      <c r="P325">
        <f t="shared" si="104"/>
        <v>0.3222561025566007</v>
      </c>
      <c r="Q325">
        <f t="shared" si="105"/>
        <v>38394.977026913621</v>
      </c>
      <c r="R325">
        <f t="shared" si="106"/>
        <v>51.885104090423809</v>
      </c>
      <c r="S325">
        <v>0.1</v>
      </c>
      <c r="T325">
        <f t="shared" si="107"/>
        <v>1561.9753290918436</v>
      </c>
      <c r="U325">
        <v>20</v>
      </c>
      <c r="V325">
        <f t="shared" si="108"/>
        <v>767899.54053827235</v>
      </c>
    </row>
    <row r="326" spans="1:22">
      <c r="A326">
        <v>2.8570000000000002</v>
      </c>
      <c r="B326">
        <v>500</v>
      </c>
      <c r="C326" s="6">
        <f t="shared" si="93"/>
        <v>79.432914066030591</v>
      </c>
      <c r="D326" s="11">
        <f t="shared" si="92"/>
        <v>760</v>
      </c>
      <c r="E326">
        <f t="shared" si="109"/>
        <v>4581.5726653347538</v>
      </c>
      <c r="F326" s="7">
        <f t="shared" si="94"/>
        <v>23.783766509502726</v>
      </c>
      <c r="G326">
        <f t="shared" si="95"/>
        <v>13.699966576630327</v>
      </c>
      <c r="H326">
        <f t="shared" si="96"/>
        <v>13.699966576630327</v>
      </c>
      <c r="I326">
        <f t="shared" si="97"/>
        <v>55474.587893989679</v>
      </c>
      <c r="J326">
        <f t="shared" si="98"/>
        <v>0.18076890099999998</v>
      </c>
      <c r="K326">
        <f t="shared" si="99"/>
        <v>46981.748796913547</v>
      </c>
      <c r="L326">
        <f t="shared" si="100"/>
        <v>0.16059556281964216</v>
      </c>
      <c r="M326">
        <f t="shared" si="101"/>
        <v>16037.899487367507</v>
      </c>
      <c r="N326">
        <f t="shared" si="102"/>
        <v>21.102499325483564</v>
      </c>
      <c r="O326">
        <f t="shared" si="103"/>
        <v>760</v>
      </c>
      <c r="P326">
        <f t="shared" si="104"/>
        <v>0.32217556222112309</v>
      </c>
      <c r="Q326">
        <f t="shared" si="105"/>
        <v>39436.688406622168</v>
      </c>
      <c r="R326">
        <f t="shared" si="106"/>
        <v>51.890379482397591</v>
      </c>
      <c r="S326">
        <v>0.1</v>
      </c>
      <c r="T326">
        <f t="shared" si="107"/>
        <v>1603.7899487367508</v>
      </c>
      <c r="U326">
        <v>20</v>
      </c>
      <c r="V326">
        <f t="shared" si="108"/>
        <v>788733.76813244331</v>
      </c>
    </row>
    <row r="327" spans="1:22">
      <c r="A327">
        <v>2.8570000000000002</v>
      </c>
      <c r="B327">
        <v>500</v>
      </c>
      <c r="C327" s="6">
        <f t="shared" si="93"/>
        <v>79.432914066030591</v>
      </c>
      <c r="D327" s="11">
        <f t="shared" si="92"/>
        <v>780</v>
      </c>
      <c r="E327">
        <f t="shared" si="109"/>
        <v>4581.5726653347538</v>
      </c>
      <c r="F327" s="7">
        <f t="shared" si="94"/>
        <v>23.783766509502726</v>
      </c>
      <c r="G327">
        <f t="shared" si="95"/>
        <v>13.699966576630327</v>
      </c>
      <c r="H327">
        <f t="shared" si="96"/>
        <v>13.699966576630327</v>
      </c>
      <c r="I327">
        <f t="shared" si="97"/>
        <v>56934.445470147301</v>
      </c>
      <c r="J327">
        <f t="shared" si="98"/>
        <v>0.18076890099999998</v>
      </c>
      <c r="K327">
        <f t="shared" si="99"/>
        <v>48218.110607358634</v>
      </c>
      <c r="L327">
        <f t="shared" si="100"/>
        <v>0.16051987780461641</v>
      </c>
      <c r="M327">
        <f t="shared" si="101"/>
        <v>16456.300085451356</v>
      </c>
      <c r="N327">
        <f t="shared" si="102"/>
        <v>21.097820622373533</v>
      </c>
      <c r="O327">
        <f t="shared" si="103"/>
        <v>780</v>
      </c>
      <c r="P327">
        <f t="shared" si="104"/>
        <v>0.32210413163929058</v>
      </c>
      <c r="Q327">
        <f t="shared" si="105"/>
        <v>40478.145384695948</v>
      </c>
      <c r="R327">
        <f t="shared" si="106"/>
        <v>51.895058185507622</v>
      </c>
      <c r="S327">
        <v>0.1</v>
      </c>
      <c r="T327">
        <f t="shared" si="107"/>
        <v>1645.6300085451358</v>
      </c>
      <c r="U327">
        <v>20</v>
      </c>
      <c r="V327">
        <f t="shared" si="108"/>
        <v>809562.90769391903</v>
      </c>
    </row>
    <row r="328" spans="1:22">
      <c r="A328">
        <v>2.8570000000000002</v>
      </c>
      <c r="B328">
        <v>500</v>
      </c>
      <c r="C328" s="6">
        <f t="shared" si="93"/>
        <v>79.432914066030591</v>
      </c>
      <c r="D328" s="11">
        <f t="shared" si="92"/>
        <v>800</v>
      </c>
      <c r="E328">
        <f t="shared" si="109"/>
        <v>4581.5726653347538</v>
      </c>
      <c r="F328" s="7">
        <f t="shared" si="94"/>
        <v>23.783766509502726</v>
      </c>
      <c r="G328">
        <f t="shared" si="95"/>
        <v>13.699966576630327</v>
      </c>
      <c r="H328">
        <f t="shared" si="96"/>
        <v>13.699966576630327</v>
      </c>
      <c r="I328">
        <f t="shared" si="97"/>
        <v>58394.303046304929</v>
      </c>
      <c r="J328">
        <f t="shared" si="98"/>
        <v>0.18076890099999998</v>
      </c>
      <c r="K328">
        <f t="shared" si="99"/>
        <v>49454.472417803736</v>
      </c>
      <c r="L328">
        <f t="shared" si="100"/>
        <v>0.16045276477239134</v>
      </c>
      <c r="M328">
        <f t="shared" si="101"/>
        <v>16874.937458297769</v>
      </c>
      <c r="N328">
        <f t="shared" si="102"/>
        <v>21.09367182287221</v>
      </c>
      <c r="O328">
        <f t="shared" si="103"/>
        <v>800</v>
      </c>
      <c r="P328">
        <f t="shared" si="104"/>
        <v>0.32204079118888868</v>
      </c>
      <c r="Q328">
        <f t="shared" si="105"/>
        <v>41519.365588007153</v>
      </c>
      <c r="R328">
        <f t="shared" si="106"/>
        <v>51.899206985008945</v>
      </c>
      <c r="S328">
        <v>0.1</v>
      </c>
      <c r="T328">
        <f t="shared" si="107"/>
        <v>1687.493745829777</v>
      </c>
      <c r="U328">
        <v>20</v>
      </c>
      <c r="V328">
        <f t="shared" si="108"/>
        <v>830387.31176014303</v>
      </c>
    </row>
    <row r="329" spans="1:22">
      <c r="A329">
        <v>2.8570000000000002</v>
      </c>
      <c r="B329">
        <v>500</v>
      </c>
      <c r="C329" s="6">
        <f t="shared" si="93"/>
        <v>79.432914066030591</v>
      </c>
      <c r="D329" s="11">
        <f t="shared" si="92"/>
        <v>820</v>
      </c>
      <c r="E329">
        <f t="shared" si="109"/>
        <v>4581.5726653347538</v>
      </c>
      <c r="F329" s="7">
        <f t="shared" si="94"/>
        <v>23.783766509502726</v>
      </c>
      <c r="G329">
        <f t="shared" si="95"/>
        <v>13.699966576630327</v>
      </c>
      <c r="H329">
        <f t="shared" si="96"/>
        <v>13.699966576630327</v>
      </c>
      <c r="I329">
        <f t="shared" si="97"/>
        <v>59854.16062246255</v>
      </c>
      <c r="J329">
        <f t="shared" si="98"/>
        <v>0.18076890099999998</v>
      </c>
      <c r="K329">
        <f t="shared" si="99"/>
        <v>50690.83422824883</v>
      </c>
      <c r="L329">
        <f t="shared" si="100"/>
        <v>0.16039328074041692</v>
      </c>
      <c r="M329">
        <f t="shared" si="101"/>
        <v>17293.795599551166</v>
      </c>
      <c r="N329">
        <f t="shared" si="102"/>
        <v>21.089994633598984</v>
      </c>
      <c r="O329">
        <f t="shared" si="103"/>
        <v>819.99999999999989</v>
      </c>
      <c r="P329">
        <f t="shared" si="104"/>
        <v>0.32198465089464096</v>
      </c>
      <c r="Q329">
        <f t="shared" si="105"/>
        <v>42560.365022911377</v>
      </c>
      <c r="R329">
        <f t="shared" si="106"/>
        <v>51.902884174282171</v>
      </c>
      <c r="S329">
        <v>0.1</v>
      </c>
      <c r="T329">
        <f t="shared" si="107"/>
        <v>1729.3795599551167</v>
      </c>
      <c r="U329">
        <v>20</v>
      </c>
      <c r="V329">
        <f t="shared" si="108"/>
        <v>851207.30045822752</v>
      </c>
    </row>
    <row r="330" spans="1:22">
      <c r="A330">
        <v>2.8570000000000002</v>
      </c>
      <c r="B330">
        <v>500</v>
      </c>
      <c r="C330" s="6">
        <f t="shared" si="93"/>
        <v>79.432914066030591</v>
      </c>
      <c r="D330" s="11">
        <f t="shared" si="92"/>
        <v>840</v>
      </c>
      <c r="E330">
        <f t="shared" si="109"/>
        <v>4581.5726653347538</v>
      </c>
      <c r="F330" s="7">
        <f t="shared" si="94"/>
        <v>23.783766509502726</v>
      </c>
      <c r="G330">
        <f t="shared" si="95"/>
        <v>13.699966576630327</v>
      </c>
      <c r="H330">
        <f t="shared" si="96"/>
        <v>13.699966576630327</v>
      </c>
      <c r="I330">
        <f t="shared" si="97"/>
        <v>61314.018198620171</v>
      </c>
      <c r="J330">
        <f t="shared" si="98"/>
        <v>0.18076890099999998</v>
      </c>
      <c r="K330">
        <f t="shared" si="99"/>
        <v>51927.196038693917</v>
      </c>
      <c r="L330">
        <f t="shared" si="100"/>
        <v>0.16034060023032992</v>
      </c>
      <c r="M330">
        <f t="shared" si="101"/>
        <v>17712.859941048442</v>
      </c>
      <c r="N330">
        <f t="shared" si="102"/>
        <v>21.08673802505767</v>
      </c>
      <c r="O330">
        <f t="shared" si="103"/>
        <v>839.99999999999989</v>
      </c>
      <c r="P330">
        <f t="shared" si="104"/>
        <v>0.32193493168026976</v>
      </c>
      <c r="Q330">
        <f t="shared" si="105"/>
        <v>43601.158257571726</v>
      </c>
      <c r="R330">
        <f t="shared" si="106"/>
        <v>51.906140782823485</v>
      </c>
      <c r="S330">
        <v>0.1</v>
      </c>
      <c r="T330">
        <f t="shared" si="107"/>
        <v>1771.2859941048443</v>
      </c>
      <c r="U330">
        <v>20</v>
      </c>
      <c r="V330">
        <f t="shared" si="108"/>
        <v>872023.16515143448</v>
      </c>
    </row>
    <row r="331" spans="1:22">
      <c r="A331">
        <v>2.8570000000000002</v>
      </c>
      <c r="B331">
        <v>500</v>
      </c>
      <c r="C331" s="6">
        <f t="shared" si="93"/>
        <v>79.432914066030591</v>
      </c>
      <c r="D331" s="11">
        <f t="shared" si="92"/>
        <v>860</v>
      </c>
      <c r="E331">
        <f t="shared" si="109"/>
        <v>4581.5726653347538</v>
      </c>
      <c r="F331" s="7">
        <f t="shared" si="94"/>
        <v>23.783766509502726</v>
      </c>
      <c r="G331">
        <f t="shared" si="95"/>
        <v>13.699966576630327</v>
      </c>
      <c r="H331">
        <f t="shared" si="96"/>
        <v>13.699966576630327</v>
      </c>
      <c r="I331">
        <f t="shared" si="97"/>
        <v>62773.875774777793</v>
      </c>
      <c r="J331">
        <f t="shared" si="98"/>
        <v>0.18076890099999998</v>
      </c>
      <c r="K331">
        <f t="shared" si="99"/>
        <v>53163.557849139012</v>
      </c>
      <c r="L331">
        <f t="shared" si="100"/>
        <v>0.16029399862634142</v>
      </c>
      <c r="M331">
        <f t="shared" si="101"/>
        <v>18132.117194480099</v>
      </c>
      <c r="N331">
        <f t="shared" si="102"/>
        <v>21.083857202883834</v>
      </c>
      <c r="O331">
        <f t="shared" si="103"/>
        <v>860.00000000000011</v>
      </c>
      <c r="P331">
        <f t="shared" si="104"/>
        <v>0.3218909496623486</v>
      </c>
      <c r="Q331">
        <f t="shared" si="105"/>
        <v>44641.758580297697</v>
      </c>
      <c r="R331">
        <f t="shared" si="106"/>
        <v>51.909021604997321</v>
      </c>
      <c r="S331">
        <v>0.1</v>
      </c>
      <c r="T331">
        <f t="shared" si="107"/>
        <v>1813.2117194480099</v>
      </c>
      <c r="U331">
        <v>20</v>
      </c>
      <c r="V331">
        <f t="shared" si="108"/>
        <v>892835.17160595395</v>
      </c>
    </row>
    <row r="332" spans="1:22">
      <c r="A332">
        <v>2.8570000000000002</v>
      </c>
      <c r="B332">
        <v>500</v>
      </c>
      <c r="C332" s="6">
        <f t="shared" si="93"/>
        <v>79.432914066030591</v>
      </c>
      <c r="D332" s="11">
        <f t="shared" si="92"/>
        <v>880</v>
      </c>
      <c r="E332">
        <f t="shared" si="109"/>
        <v>4581.5726653347538</v>
      </c>
      <c r="F332" s="7">
        <f t="shared" si="94"/>
        <v>23.783766509502726</v>
      </c>
      <c r="G332">
        <f t="shared" si="95"/>
        <v>13.699966576630327</v>
      </c>
      <c r="H332">
        <f t="shared" si="96"/>
        <v>13.699966576630327</v>
      </c>
      <c r="I332">
        <f t="shared" si="97"/>
        <v>64233.733350935421</v>
      </c>
      <c r="J332">
        <f t="shared" si="98"/>
        <v>0.18076890099999998</v>
      </c>
      <c r="K332">
        <f t="shared" si="99"/>
        <v>54399.919659584106</v>
      </c>
      <c r="L332">
        <f t="shared" si="100"/>
        <v>0.16025283817802649</v>
      </c>
      <c r="M332">
        <f t="shared" si="101"/>
        <v>18551.555213456279</v>
      </c>
      <c r="N332">
        <f t="shared" si="102"/>
        <v>21.081312742563952</v>
      </c>
      <c r="O332">
        <f t="shared" si="103"/>
        <v>880</v>
      </c>
      <c r="P332">
        <f t="shared" si="104"/>
        <v>0.32185210293990768</v>
      </c>
      <c r="Q332">
        <f t="shared" si="105"/>
        <v>45682.178137479139</v>
      </c>
      <c r="R332">
        <f t="shared" si="106"/>
        <v>51.911566065317203</v>
      </c>
      <c r="S332">
        <v>0.1</v>
      </c>
      <c r="T332">
        <f t="shared" si="107"/>
        <v>1855.1555213456279</v>
      </c>
      <c r="U332">
        <v>20</v>
      </c>
      <c r="V332">
        <f t="shared" si="108"/>
        <v>913643.56274958281</v>
      </c>
    </row>
    <row r="333" spans="1:22">
      <c r="A333">
        <v>2.8570000000000002</v>
      </c>
      <c r="B333">
        <v>500</v>
      </c>
      <c r="C333" s="6">
        <f t="shared" si="93"/>
        <v>79.432914066030591</v>
      </c>
      <c r="D333" s="11">
        <f t="shared" si="92"/>
        <v>900</v>
      </c>
      <c r="E333">
        <f t="shared" si="109"/>
        <v>4581.5726653347538</v>
      </c>
      <c r="F333" s="7">
        <f t="shared" si="94"/>
        <v>23.783766509502726</v>
      </c>
      <c r="G333">
        <f t="shared" si="95"/>
        <v>13.699966576630327</v>
      </c>
      <c r="H333">
        <f t="shared" si="96"/>
        <v>13.699966576630327</v>
      </c>
      <c r="I333">
        <f t="shared" si="97"/>
        <v>65693.590927093042</v>
      </c>
      <c r="J333">
        <f t="shared" si="98"/>
        <v>0.18076890099999998</v>
      </c>
      <c r="K333">
        <f t="shared" si="99"/>
        <v>55636.2814700292</v>
      </c>
      <c r="L333">
        <f t="shared" si="100"/>
        <v>0.16021655618247987</v>
      </c>
      <c r="M333">
        <f t="shared" si="101"/>
        <v>18971.16287299103</v>
      </c>
      <c r="N333">
        <f t="shared" si="102"/>
        <v>21.079069858878924</v>
      </c>
      <c r="O333">
        <f t="shared" si="103"/>
        <v>899.99999999999977</v>
      </c>
      <c r="P333">
        <f t="shared" si="104"/>
        <v>0.32181786044089961</v>
      </c>
      <c r="Q333">
        <f t="shared" si="105"/>
        <v>46722.428054102005</v>
      </c>
      <c r="R333">
        <f t="shared" si="106"/>
        <v>51.913808949002231</v>
      </c>
      <c r="S333">
        <v>0.1</v>
      </c>
      <c r="T333">
        <f t="shared" si="107"/>
        <v>1897.1162872991031</v>
      </c>
      <c r="U333">
        <v>20</v>
      </c>
      <c r="V333">
        <f t="shared" si="108"/>
        <v>934448.56108204008</v>
      </c>
    </row>
    <row r="334" spans="1:22">
      <c r="A334">
        <v>2.8570000000000002</v>
      </c>
      <c r="B334">
        <v>500</v>
      </c>
      <c r="C334" s="6">
        <f t="shared" si="93"/>
        <v>79.432914066030591</v>
      </c>
      <c r="D334" s="11">
        <f t="shared" si="92"/>
        <v>920</v>
      </c>
      <c r="E334">
        <f t="shared" si="109"/>
        <v>4581.5726653347538</v>
      </c>
      <c r="F334" s="7">
        <f t="shared" si="94"/>
        <v>23.783766509502726</v>
      </c>
      <c r="G334">
        <f t="shared" si="95"/>
        <v>13.699966576630327</v>
      </c>
      <c r="H334">
        <f t="shared" si="96"/>
        <v>13.699966576630327</v>
      </c>
      <c r="I334">
        <f t="shared" si="97"/>
        <v>67153.448503250664</v>
      </c>
      <c r="J334">
        <f t="shared" si="98"/>
        <v>0.18076890099999998</v>
      </c>
      <c r="K334">
        <f t="shared" si="99"/>
        <v>56872.643280474294</v>
      </c>
      <c r="L334">
        <f t="shared" si="100"/>
        <v>0.16018465497022483</v>
      </c>
      <c r="M334">
        <f t="shared" si="101"/>
        <v>19390.929963903822</v>
      </c>
      <c r="N334">
        <f t="shared" si="102"/>
        <v>21.077097786851979</v>
      </c>
      <c r="O334">
        <f t="shared" si="103"/>
        <v>920</v>
      </c>
      <c r="P334">
        <f t="shared" si="104"/>
        <v>0.32178775247102259</v>
      </c>
      <c r="Q334">
        <f t="shared" si="105"/>
        <v>47762.518539346842</v>
      </c>
      <c r="R334">
        <f t="shared" si="106"/>
        <v>51.915781021029176</v>
      </c>
      <c r="S334">
        <v>0.1</v>
      </c>
      <c r="T334">
        <f t="shared" si="107"/>
        <v>1939.0929963903823</v>
      </c>
      <c r="U334">
        <v>20</v>
      </c>
      <c r="V334">
        <f t="shared" si="108"/>
        <v>955250.37078693684</v>
      </c>
    </row>
    <row r="335" spans="1:22">
      <c r="A335">
        <v>2.8570000000000002</v>
      </c>
      <c r="B335">
        <v>500</v>
      </c>
      <c r="C335" s="6">
        <f t="shared" si="93"/>
        <v>79.432914066030591</v>
      </c>
      <c r="D335" s="11">
        <f t="shared" si="92"/>
        <v>940</v>
      </c>
      <c r="E335">
        <f t="shared" si="109"/>
        <v>4581.5726653347538</v>
      </c>
      <c r="F335" s="7">
        <f t="shared" si="94"/>
        <v>23.783766509502726</v>
      </c>
      <c r="G335">
        <f t="shared" si="95"/>
        <v>13.699966576630327</v>
      </c>
      <c r="H335">
        <f t="shared" si="96"/>
        <v>13.699966576630327</v>
      </c>
      <c r="I335">
        <f t="shared" si="97"/>
        <v>68613.306079408285</v>
      </c>
      <c r="J335">
        <f t="shared" si="98"/>
        <v>0.18076890099999998</v>
      </c>
      <c r="K335">
        <f t="shared" si="99"/>
        <v>58109.005090919381</v>
      </c>
      <c r="L335">
        <f t="shared" si="100"/>
        <v>0.16015669339006933</v>
      </c>
      <c r="M335">
        <f t="shared" si="101"/>
        <v>19810.847100037259</v>
      </c>
      <c r="N335">
        <f t="shared" si="102"/>
        <v>21.075369255358787</v>
      </c>
      <c r="O335">
        <f t="shared" si="103"/>
        <v>940</v>
      </c>
      <c r="P335">
        <f t="shared" si="104"/>
        <v>0.32176136267723338</v>
      </c>
      <c r="Q335">
        <f t="shared" si="105"/>
        <v>48802.458979371026</v>
      </c>
      <c r="R335">
        <f t="shared" si="106"/>
        <v>51.917509552522368</v>
      </c>
      <c r="S335">
        <v>0.1</v>
      </c>
      <c r="T335">
        <f t="shared" si="107"/>
        <v>1981.0847100037261</v>
      </c>
      <c r="U335">
        <v>20</v>
      </c>
      <c r="V335">
        <f t="shared" si="108"/>
        <v>976049.17958742054</v>
      </c>
    </row>
    <row r="336" spans="1:22">
      <c r="A336">
        <v>2.8570000000000002</v>
      </c>
      <c r="B336">
        <v>500</v>
      </c>
      <c r="C336" s="6">
        <f t="shared" si="93"/>
        <v>79.432914066030591</v>
      </c>
      <c r="D336" s="11">
        <f t="shared" si="92"/>
        <v>960</v>
      </c>
      <c r="E336">
        <f t="shared" si="109"/>
        <v>4581.5726653347538</v>
      </c>
      <c r="F336" s="7">
        <f t="shared" si="94"/>
        <v>23.783766509502726</v>
      </c>
      <c r="G336">
        <f t="shared" si="95"/>
        <v>13.699966576630327</v>
      </c>
      <c r="H336">
        <f t="shared" si="96"/>
        <v>13.699966576630327</v>
      </c>
      <c r="I336">
        <f t="shared" si="97"/>
        <v>70073.163655565906</v>
      </c>
      <c r="J336">
        <f t="shared" si="98"/>
        <v>0.18076890099999998</v>
      </c>
      <c r="K336">
        <f t="shared" si="99"/>
        <v>59345.366901364476</v>
      </c>
      <c r="L336">
        <f t="shared" si="100"/>
        <v>0.16013227954445974</v>
      </c>
      <c r="M336">
        <f t="shared" si="101"/>
        <v>20230.905636519255</v>
      </c>
      <c r="N336">
        <f t="shared" si="102"/>
        <v>21.073860038040891</v>
      </c>
      <c r="O336">
        <f t="shared" si="103"/>
        <v>960</v>
      </c>
      <c r="P336">
        <f t="shared" si="104"/>
        <v>0.32173832119146401</v>
      </c>
      <c r="Q336">
        <f t="shared" si="105"/>
        <v>49842.258019046654</v>
      </c>
      <c r="R336">
        <f t="shared" si="106"/>
        <v>51.919018769840264</v>
      </c>
      <c r="S336">
        <v>0.1</v>
      </c>
      <c r="T336">
        <f t="shared" si="107"/>
        <v>2023.0905636519255</v>
      </c>
      <c r="U336">
        <v>20</v>
      </c>
      <c r="V336">
        <f t="shared" si="108"/>
        <v>996845.16038093308</v>
      </c>
    </row>
    <row r="337" spans="1:22">
      <c r="A337">
        <v>2.8570000000000002</v>
      </c>
      <c r="B337">
        <v>500</v>
      </c>
      <c r="C337" s="6">
        <f t="shared" si="93"/>
        <v>79.432914066030591</v>
      </c>
      <c r="D337" s="11">
        <f t="shared" si="92"/>
        <v>980</v>
      </c>
      <c r="E337">
        <f t="shared" si="109"/>
        <v>4581.5726653347538</v>
      </c>
      <c r="F337" s="7">
        <f t="shared" si="94"/>
        <v>23.783766509502726</v>
      </c>
      <c r="G337">
        <f t="shared" si="95"/>
        <v>13.699966576630327</v>
      </c>
      <c r="H337">
        <f t="shared" si="96"/>
        <v>13.699966576630327</v>
      </c>
      <c r="I337">
        <f t="shared" si="97"/>
        <v>71533.021231723542</v>
      </c>
      <c r="J337">
        <f t="shared" si="98"/>
        <v>0.18076890099999998</v>
      </c>
      <c r="K337">
        <f t="shared" si="99"/>
        <v>60581.728711809577</v>
      </c>
      <c r="L337">
        <f t="shared" si="100"/>
        <v>0.16011106457195268</v>
      </c>
      <c r="M337">
        <f t="shared" si="101"/>
        <v>20651.097597571024</v>
      </c>
      <c r="N337">
        <f t="shared" si="102"/>
        <v>21.072548568950026</v>
      </c>
      <c r="O337">
        <f t="shared" si="103"/>
        <v>980.00000000000011</v>
      </c>
      <c r="P337">
        <f t="shared" si="104"/>
        <v>0.32171829876259583</v>
      </c>
      <c r="Q337">
        <f t="shared" si="105"/>
        <v>50881.923634152517</v>
      </c>
      <c r="R337">
        <f t="shared" si="106"/>
        <v>51.920330238931143</v>
      </c>
      <c r="S337">
        <v>0.1</v>
      </c>
      <c r="T337">
        <f t="shared" si="107"/>
        <v>2065.1097597571024</v>
      </c>
      <c r="U337">
        <v>20</v>
      </c>
      <c r="V337">
        <f t="shared" si="108"/>
        <v>1017638.4726830503</v>
      </c>
    </row>
    <row r="338" spans="1:22">
      <c r="A338">
        <v>2.8570000000000002</v>
      </c>
      <c r="B338">
        <v>500</v>
      </c>
      <c r="C338" s="6">
        <f t="shared" si="93"/>
        <v>79.432914066030591</v>
      </c>
      <c r="D338" s="11">
        <f t="shared" si="92"/>
        <v>1000</v>
      </c>
      <c r="E338">
        <f t="shared" si="109"/>
        <v>4581.5726653347538</v>
      </c>
      <c r="F338" s="7">
        <f t="shared" si="94"/>
        <v>23.783766509502726</v>
      </c>
      <c r="G338">
        <f t="shared" si="95"/>
        <v>13.699966576630327</v>
      </c>
      <c r="H338">
        <f t="shared" si="96"/>
        <v>13.699966576630327</v>
      </c>
      <c r="I338">
        <f t="shared" si="97"/>
        <v>72992.878807881163</v>
      </c>
      <c r="J338">
        <f t="shared" si="98"/>
        <v>0.18076890099999998</v>
      </c>
      <c r="K338">
        <f t="shared" si="99"/>
        <v>61818.090522254672</v>
      </c>
      <c r="L338">
        <f t="shared" si="100"/>
        <v>0.16009273730963725</v>
      </c>
      <c r="M338">
        <f t="shared" si="101"/>
        <v>21071.415612589193</v>
      </c>
      <c r="N338">
        <f t="shared" si="102"/>
        <v>21.071415612589192</v>
      </c>
      <c r="O338">
        <f t="shared" si="103"/>
        <v>1000.0000000000003</v>
      </c>
      <c r="P338">
        <f t="shared" si="104"/>
        <v>0.32170100171891897</v>
      </c>
      <c r="Q338">
        <f t="shared" si="105"/>
        <v>51921.463195291981</v>
      </c>
      <c r="R338">
        <f t="shared" si="106"/>
        <v>51.921463195291977</v>
      </c>
      <c r="S338">
        <v>0.1</v>
      </c>
      <c r="T338">
        <f t="shared" si="107"/>
        <v>2107.1415612589194</v>
      </c>
      <c r="U338">
        <v>20</v>
      </c>
      <c r="V338">
        <f t="shared" si="108"/>
        <v>1038429.2639058396</v>
      </c>
    </row>
    <row r="339" spans="1:22">
      <c r="C339" s="6"/>
      <c r="D339" s="11"/>
      <c r="F339" s="7"/>
    </row>
    <row r="340" spans="1:22">
      <c r="D340" s="11"/>
    </row>
    <row r="341" spans="1:22">
      <c r="D341" s="11"/>
    </row>
    <row r="342" spans="1:22">
      <c r="D342" s="11"/>
    </row>
    <row r="343" spans="1:22">
      <c r="D343" s="11"/>
    </row>
    <row r="344" spans="1:22">
      <c r="D344" s="11"/>
    </row>
    <row r="345" spans="1:22">
      <c r="D345" s="11"/>
    </row>
    <row r="346" spans="1:22">
      <c r="D346" s="11"/>
    </row>
    <row r="347" spans="1:22">
      <c r="D347" s="11"/>
    </row>
    <row r="348" spans="1:22">
      <c r="D348" s="11"/>
    </row>
    <row r="349" spans="1:22">
      <c r="D349" s="11"/>
    </row>
    <row r="350" spans="1:22">
      <c r="D350" s="11"/>
    </row>
    <row r="351" spans="1:22">
      <c r="D351" s="11"/>
    </row>
    <row r="352" spans="1:22">
      <c r="D352" s="11"/>
    </row>
    <row r="353" spans="4:4">
      <c r="D353" s="11"/>
    </row>
    <row r="354" spans="4:4">
      <c r="D354" s="11"/>
    </row>
    <row r="355" spans="4:4">
      <c r="D355" s="11"/>
    </row>
    <row r="356" spans="4:4">
      <c r="D356" s="11"/>
    </row>
    <row r="357" spans="4:4">
      <c r="D357" s="11"/>
    </row>
    <row r="358" spans="4:4">
      <c r="D358" s="11"/>
    </row>
    <row r="359" spans="4:4">
      <c r="D359" s="11"/>
    </row>
    <row r="360" spans="4:4">
      <c r="D360" s="11"/>
    </row>
    <row r="361" spans="4:4">
      <c r="D361" s="11"/>
    </row>
    <row r="362" spans="4:4">
      <c r="D362" s="11"/>
    </row>
    <row r="363" spans="4:4">
      <c r="D363" s="11"/>
    </row>
    <row r="364" spans="4:4">
      <c r="D364" s="11"/>
    </row>
    <row r="365" spans="4:4">
      <c r="D365" s="11"/>
    </row>
    <row r="366" spans="4:4">
      <c r="D366" s="11"/>
    </row>
    <row r="367" spans="4:4">
      <c r="D367" s="11"/>
    </row>
    <row r="368" spans="4:4">
      <c r="D368" s="11"/>
    </row>
    <row r="369" spans="4:4">
      <c r="D369" s="11"/>
    </row>
    <row r="370" spans="4:4">
      <c r="D370" s="11"/>
    </row>
    <row r="371" spans="4:4">
      <c r="D371" s="11"/>
    </row>
    <row r="372" spans="4:4">
      <c r="D372" s="11"/>
    </row>
    <row r="373" spans="4:4">
      <c r="D373" s="11"/>
    </row>
    <row r="374" spans="4:4">
      <c r="D374" s="11"/>
    </row>
    <row r="375" spans="4:4">
      <c r="D375" s="11"/>
    </row>
    <row r="376" spans="4:4">
      <c r="D376" s="11"/>
    </row>
    <row r="377" spans="4:4">
      <c r="D377" s="11"/>
    </row>
    <row r="378" spans="4:4">
      <c r="D378" s="11"/>
    </row>
    <row r="379" spans="4:4">
      <c r="D379" s="11"/>
    </row>
    <row r="380" spans="4:4">
      <c r="D380" s="11"/>
    </row>
    <row r="381" spans="4:4">
      <c r="D381" s="11"/>
    </row>
    <row r="382" spans="4:4">
      <c r="D382" s="11"/>
    </row>
    <row r="383" spans="4:4">
      <c r="D383" s="11"/>
    </row>
    <row r="384" spans="4:4">
      <c r="D384" s="11"/>
    </row>
    <row r="385" spans="4:4">
      <c r="D385" s="11"/>
    </row>
    <row r="386" spans="4:4">
      <c r="D386" s="11"/>
    </row>
    <row r="387" spans="4:4">
      <c r="D387" s="11"/>
    </row>
    <row r="388" spans="4:4">
      <c r="D388" s="11"/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88"/>
  <sheetViews>
    <sheetView topLeftCell="D1" workbookViewId="0">
      <selection activeCell="V4" sqref="V4"/>
    </sheetView>
  </sheetViews>
  <sheetFormatPr defaultColWidth="8.85546875" defaultRowHeight="15"/>
  <cols>
    <col min="1" max="1" width="8.85546875" customWidth="1"/>
    <col min="3" max="3" width="15.5703125" customWidth="1"/>
    <col min="4" max="4" width="12" customWidth="1"/>
    <col min="5" max="5" width="15.7109375" customWidth="1"/>
    <col min="10" max="11" width="8.85546875" customWidth="1"/>
    <col min="13" max="15" width="8.85546875" customWidth="1"/>
    <col min="18" max="18" width="8.85546875" customWidth="1"/>
  </cols>
  <sheetData>
    <row r="1" spans="1:27">
      <c r="C1" s="10" t="s">
        <v>31</v>
      </c>
      <c r="E1" t="s">
        <v>32</v>
      </c>
      <c r="F1" t="s">
        <v>20</v>
      </c>
      <c r="R1" s="2" t="s">
        <v>42</v>
      </c>
      <c r="S1" t="s">
        <v>15</v>
      </c>
      <c r="U1" s="9" t="s">
        <v>16</v>
      </c>
    </row>
    <row r="2" spans="1:27">
      <c r="A2" s="4" t="s">
        <v>17</v>
      </c>
      <c r="B2" s="4" t="s">
        <v>36</v>
      </c>
      <c r="C2" t="s">
        <v>38</v>
      </c>
      <c r="D2" s="1" t="s">
        <v>3</v>
      </c>
      <c r="E2" t="s">
        <v>39</v>
      </c>
      <c r="F2" t="s">
        <v>40</v>
      </c>
      <c r="G2" t="s">
        <v>34</v>
      </c>
      <c r="H2" s="13" t="s">
        <v>41</v>
      </c>
      <c r="I2" t="s">
        <v>6</v>
      </c>
      <c r="J2" t="s">
        <v>7</v>
      </c>
      <c r="K2" t="s">
        <v>8</v>
      </c>
      <c r="L2" t="s">
        <v>1</v>
      </c>
      <c r="M2" s="3" t="s">
        <v>2</v>
      </c>
      <c r="N2" s="3" t="s">
        <v>19</v>
      </c>
      <c r="O2" s="3" t="s">
        <v>12</v>
      </c>
      <c r="P2" s="3" t="s">
        <v>21</v>
      </c>
      <c r="Q2" s="3" t="s">
        <v>4</v>
      </c>
      <c r="R2" s="3" t="s">
        <v>18</v>
      </c>
      <c r="S2" s="4" t="s">
        <v>9</v>
      </c>
      <c r="T2" s="3" t="s">
        <v>13</v>
      </c>
      <c r="U2" s="4" t="s">
        <v>10</v>
      </c>
      <c r="V2" s="3" t="s">
        <v>14</v>
      </c>
      <c r="W2" s="5"/>
      <c r="X2" s="8"/>
      <c r="Y2" s="5"/>
    </row>
    <row r="3" spans="1:27">
      <c r="A3">
        <v>2.8570000000000002</v>
      </c>
      <c r="B3">
        <v>500</v>
      </c>
      <c r="C3" s="6">
        <f>33.951+(3.3284-33.951)/(1+(B3/165.34)^0.72665)</f>
        <v>24.484139428825117</v>
      </c>
      <c r="D3" s="12">
        <v>0.1</v>
      </c>
      <c r="E3">
        <f>23.156+(10.737-23.156)/(1+(B3/34.195)^0.87459)</f>
        <v>22.070886787555516</v>
      </c>
      <c r="F3" s="7">
        <f>66.825+(829.25-66.825)/(1+(B3/H3)^0.83344)</f>
        <v>155.09704279983561</v>
      </c>
      <c r="G3">
        <f>1.9896+(20.8-1.9896)/(1+(A3/4.0434)^1.4407)</f>
        <v>13.699966576630327</v>
      </c>
      <c r="H3">
        <f>240720/A3^8.2076</f>
        <v>43.609718745789053</v>
      </c>
      <c r="I3">
        <f>D3*1000/G3</f>
        <v>7.2992878807881159</v>
      </c>
      <c r="J3">
        <f>(0.067366+A3*0.039693)*ERF(0.05*D3)</f>
        <v>1.0198708108052504E-3</v>
      </c>
      <c r="K3">
        <f>I3/(1+J3)</f>
        <v>7.2918511346591393</v>
      </c>
      <c r="L3">
        <f>1-(Q3/I3)*(1+J3)</f>
        <v>6.3897064816609284E-4</v>
      </c>
      <c r="M3">
        <f>N3*D3</f>
        <v>1.2096024974820808E-2</v>
      </c>
      <c r="N3">
        <f>I3/D3-R3</f>
        <v>0.12096024974820807</v>
      </c>
      <c r="O3">
        <f>(M3+Q3)*(G3/1000)</f>
        <v>0.1</v>
      </c>
      <c r="P3">
        <f>N3/65.5</f>
        <v>1.8467213702016499E-3</v>
      </c>
      <c r="Q3">
        <f>D3*R3</f>
        <v>7.2871918558132949</v>
      </c>
      <c r="R3">
        <f>C3+(1000/G3-C3)/(1+(D3/2)^2)+E3+(0-E3)/(1+(D3/F3)^2)</f>
        <v>72.871918558132947</v>
      </c>
      <c r="S3">
        <v>0.1</v>
      </c>
      <c r="T3">
        <f>M3*S3</f>
        <v>1.2096024974820809E-3</v>
      </c>
      <c r="U3">
        <v>20</v>
      </c>
      <c r="V3">
        <f>Q3*U3</f>
        <v>145.74383711626589</v>
      </c>
      <c r="W3" s="5"/>
      <c r="X3" s="5"/>
      <c r="Y3" s="5"/>
    </row>
    <row r="4" spans="1:27">
      <c r="A4">
        <v>2.8570000000000002</v>
      </c>
      <c r="B4">
        <v>500</v>
      </c>
      <c r="C4" s="6">
        <f t="shared" ref="C4:C67" si="0">33.951+(3.3284-33.951)/(1+(B4/165.34)^0.72665)</f>
        <v>24.484139428825117</v>
      </c>
      <c r="D4" s="12">
        <f>D3+0.01</f>
        <v>0.11</v>
      </c>
      <c r="E4">
        <f t="shared" ref="E4:E67" si="1">23.156+(10.737-23.156)/(1+(B4/34.195)^0.87459)</f>
        <v>22.070886787555516</v>
      </c>
      <c r="F4" s="7">
        <f t="shared" ref="F4:F67" si="2">66.825+(829.25-66.825)/(1+(B4/H4)^0.83344)</f>
        <v>155.09704279983561</v>
      </c>
      <c r="G4">
        <f t="shared" ref="G4:G67" si="3">1.9896+(20.8-1.9896)/(1+(A4/4.0434)^1.4407)</f>
        <v>13.699966576630327</v>
      </c>
      <c r="H4">
        <f t="shared" ref="H4:H67" si="4">240720/A4^8.2076</f>
        <v>43.609718745789053</v>
      </c>
      <c r="I4">
        <f t="shared" ref="I4:I67" si="5">D4*1000/G4</f>
        <v>8.029216668866928</v>
      </c>
      <c r="J4">
        <f t="shared" ref="J4:J67" si="6">(0.067366+A4*0.039693)*ERF(0.05*D4)</f>
        <v>1.1218559286506448E-3</v>
      </c>
      <c r="K4">
        <f t="shared" ref="K4:K67" si="7">I4/(1+J4)</f>
        <v>8.0202191384773514</v>
      </c>
      <c r="L4">
        <f t="shared" ref="L4:L67" si="8">1-(Q4/I4)*(1+J4)</f>
        <v>8.8449594479644844E-4</v>
      </c>
      <c r="M4">
        <f t="shared" ref="M4:M67" si="9">N4*D4</f>
        <v>1.6091381693940719E-2</v>
      </c>
      <c r="N4">
        <f t="shared" ref="N4:N67" si="10">I4/D4-R4</f>
        <v>0.1462852881267338</v>
      </c>
      <c r="O4">
        <f t="shared" ref="O4:O67" si="11">(M4+Q4)*(G4/1000)</f>
        <v>0.11000000000000001</v>
      </c>
      <c r="P4">
        <f t="shared" ref="P4:P67" si="12">N4/65.5</f>
        <v>2.2333631775073863E-3</v>
      </c>
      <c r="Q4">
        <f t="shared" ref="Q4:Q67" si="13">D4*R4</f>
        <v>8.0131252871729881</v>
      </c>
      <c r="R4">
        <f t="shared" ref="R4:R67" si="14">C4+(1000/G4-C4)/(1+(D4/2)^2)+E4+(0-E4)/(1+(D4/F4)^2)</f>
        <v>72.846593519754435</v>
      </c>
      <c r="S4">
        <v>0.1</v>
      </c>
      <c r="T4">
        <f t="shared" ref="T4:T67" si="15">M4*S4</f>
        <v>1.6091381693940721E-3</v>
      </c>
      <c r="U4">
        <v>20</v>
      </c>
      <c r="V4">
        <f t="shared" ref="V4:V67" si="16">Q4*U4</f>
        <v>160.26250574345977</v>
      </c>
      <c r="W4" s="5"/>
      <c r="X4" s="5"/>
      <c r="Y4" s="5"/>
      <c r="Z4" s="5"/>
      <c r="AA4" s="5"/>
    </row>
    <row r="5" spans="1:27">
      <c r="A5">
        <v>2.8570000000000002</v>
      </c>
      <c r="B5">
        <v>500</v>
      </c>
      <c r="C5" s="6">
        <f t="shared" si="0"/>
        <v>24.484139428825117</v>
      </c>
      <c r="D5" s="12">
        <f>D4+0.01</f>
        <v>0.12</v>
      </c>
      <c r="E5">
        <f t="shared" si="1"/>
        <v>22.070886787555516</v>
      </c>
      <c r="F5" s="7">
        <f t="shared" si="2"/>
        <v>155.09704279983561</v>
      </c>
      <c r="G5">
        <f t="shared" si="3"/>
        <v>13.699966576630327</v>
      </c>
      <c r="H5">
        <f t="shared" si="4"/>
        <v>43.609718745789053</v>
      </c>
      <c r="I5">
        <f t="shared" si="5"/>
        <v>8.7591454569457383</v>
      </c>
      <c r="J5">
        <f t="shared" si="6"/>
        <v>1.2238404855794572E-3</v>
      </c>
      <c r="K5">
        <f t="shared" si="7"/>
        <v>8.7484387634014738</v>
      </c>
      <c r="L5">
        <f t="shared" si="8"/>
        <v>1.1627590362502938E-3</v>
      </c>
      <c r="M5">
        <f t="shared" si="9"/>
        <v>2.0879019769492402E-2</v>
      </c>
      <c r="N5">
        <f t="shared" si="10"/>
        <v>0.17399183141243668</v>
      </c>
      <c r="O5">
        <f t="shared" si="11"/>
        <v>0.12</v>
      </c>
      <c r="P5">
        <f t="shared" si="12"/>
        <v>2.6563638383578121E-3</v>
      </c>
      <c r="Q5">
        <f t="shared" si="13"/>
        <v>8.7382664371762466</v>
      </c>
      <c r="R5">
        <f t="shared" si="14"/>
        <v>72.818886976468718</v>
      </c>
      <c r="S5">
        <v>0.1</v>
      </c>
      <c r="T5">
        <f t="shared" si="15"/>
        <v>2.0879019769492403E-3</v>
      </c>
      <c r="U5">
        <v>20</v>
      </c>
      <c r="V5">
        <f t="shared" si="16"/>
        <v>174.76532874352495</v>
      </c>
      <c r="W5" s="5"/>
      <c r="X5" s="5"/>
      <c r="Y5" s="5"/>
      <c r="Z5" s="5"/>
      <c r="AA5" s="5"/>
    </row>
    <row r="6" spans="1:27">
      <c r="A6">
        <v>2.8570000000000002</v>
      </c>
      <c r="B6">
        <v>500</v>
      </c>
      <c r="C6" s="6">
        <f t="shared" si="0"/>
        <v>24.484139428825117</v>
      </c>
      <c r="D6" s="12">
        <f t="shared" ref="D6:D69" si="17">D5+0.01</f>
        <v>0.13</v>
      </c>
      <c r="E6">
        <f t="shared" si="1"/>
        <v>22.070886787555516</v>
      </c>
      <c r="F6" s="7">
        <f t="shared" si="2"/>
        <v>155.09704279983561</v>
      </c>
      <c r="G6">
        <f t="shared" si="3"/>
        <v>13.699966576630327</v>
      </c>
      <c r="H6">
        <f t="shared" si="4"/>
        <v>43.609718745789053</v>
      </c>
      <c r="I6">
        <f t="shared" si="5"/>
        <v>9.4890742450245504</v>
      </c>
      <c r="J6">
        <f t="shared" si="6"/>
        <v>1.3258244306027891E-3</v>
      </c>
      <c r="K6">
        <f t="shared" si="7"/>
        <v>9.4765100564748241</v>
      </c>
      <c r="L6">
        <f t="shared" si="8"/>
        <v>1.4736570555711204E-3</v>
      </c>
      <c r="M6">
        <f t="shared" si="9"/>
        <v>2.6529314456639811E-2</v>
      </c>
      <c r="N6">
        <f t="shared" si="10"/>
        <v>0.20407164966646008</v>
      </c>
      <c r="O6">
        <f t="shared" si="11"/>
        <v>0.13</v>
      </c>
      <c r="P6">
        <f t="shared" si="12"/>
        <v>3.1155977048314513E-3</v>
      </c>
      <c r="Q6">
        <f t="shared" si="13"/>
        <v>9.4625449305679101</v>
      </c>
      <c r="R6">
        <f t="shared" si="14"/>
        <v>72.788807158214695</v>
      </c>
      <c r="S6">
        <v>0.1</v>
      </c>
      <c r="T6">
        <f t="shared" si="15"/>
        <v>2.6529314456639813E-3</v>
      </c>
      <c r="U6">
        <v>20</v>
      </c>
      <c r="V6">
        <f t="shared" si="16"/>
        <v>189.2508986113582</v>
      </c>
      <c r="W6" s="5"/>
      <c r="X6" s="5"/>
      <c r="Y6" s="5"/>
      <c r="Z6" s="5"/>
      <c r="AA6" s="5"/>
    </row>
    <row r="7" spans="1:27">
      <c r="A7">
        <v>2.8570000000000002</v>
      </c>
      <c r="B7">
        <v>500</v>
      </c>
      <c r="C7" s="6">
        <f t="shared" si="0"/>
        <v>24.484139428825117</v>
      </c>
      <c r="D7" s="12">
        <f t="shared" si="17"/>
        <v>0.14000000000000001</v>
      </c>
      <c r="E7">
        <f t="shared" si="1"/>
        <v>22.070886787555516</v>
      </c>
      <c r="F7" s="7">
        <f t="shared" si="2"/>
        <v>155.09704279983561</v>
      </c>
      <c r="G7">
        <f t="shared" si="3"/>
        <v>13.699966576630327</v>
      </c>
      <c r="H7">
        <f t="shared" si="4"/>
        <v>43.609718745789053</v>
      </c>
      <c r="I7">
        <f t="shared" si="5"/>
        <v>10.219003033103363</v>
      </c>
      <c r="J7">
        <f t="shared" si="6"/>
        <v>1.4278077127326608E-3</v>
      </c>
      <c r="K7">
        <f t="shared" si="7"/>
        <v>10.204433064869278</v>
      </c>
      <c r="L7">
        <f t="shared" si="8"/>
        <v>1.8170776380832532E-3</v>
      </c>
      <c r="M7">
        <f t="shared" si="9"/>
        <v>3.3112215365577811E-2</v>
      </c>
      <c r="N7">
        <f t="shared" si="10"/>
        <v>0.2365158240398415</v>
      </c>
      <c r="O7">
        <f t="shared" si="11"/>
        <v>0.14000000000000001</v>
      </c>
      <c r="P7">
        <f t="shared" si="12"/>
        <v>3.6109286112952902E-3</v>
      </c>
      <c r="Q7">
        <f t="shared" si="13"/>
        <v>10.185890817737786</v>
      </c>
      <c r="R7">
        <f t="shared" si="14"/>
        <v>72.756362983841314</v>
      </c>
      <c r="S7">
        <v>0.1</v>
      </c>
      <c r="T7">
        <f t="shared" si="15"/>
        <v>3.3112215365577813E-3</v>
      </c>
      <c r="U7">
        <v>20</v>
      </c>
      <c r="V7">
        <f t="shared" si="16"/>
        <v>203.71781635475571</v>
      </c>
      <c r="W7" s="5"/>
      <c r="X7" s="5"/>
      <c r="Y7" s="5"/>
      <c r="Z7" s="5"/>
      <c r="AA7" s="5"/>
    </row>
    <row r="8" spans="1:27">
      <c r="A8">
        <v>2.8570000000000002</v>
      </c>
      <c r="B8">
        <v>500</v>
      </c>
      <c r="C8" s="6">
        <f t="shared" si="0"/>
        <v>24.484139428825117</v>
      </c>
      <c r="D8" s="12">
        <f t="shared" si="17"/>
        <v>0.15000000000000002</v>
      </c>
      <c r="E8">
        <f t="shared" si="1"/>
        <v>22.070886787555516</v>
      </c>
      <c r="F8" s="7">
        <f t="shared" si="2"/>
        <v>155.09704279983561</v>
      </c>
      <c r="G8">
        <f t="shared" si="3"/>
        <v>13.699966576630327</v>
      </c>
      <c r="H8">
        <f t="shared" si="4"/>
        <v>43.609718745789053</v>
      </c>
      <c r="I8">
        <f t="shared" si="5"/>
        <v>10.948931821182176</v>
      </c>
      <c r="J8">
        <f t="shared" si="6"/>
        <v>1.5297902809820855E-3</v>
      </c>
      <c r="K8">
        <f t="shared" si="7"/>
        <v>10.932207835885164</v>
      </c>
      <c r="L8">
        <f t="shared" si="8"/>
        <v>2.192899006788207E-3</v>
      </c>
      <c r="M8">
        <f t="shared" si="9"/>
        <v>4.069721300232914E-2</v>
      </c>
      <c r="N8">
        <f t="shared" si="10"/>
        <v>0.2713147533488609</v>
      </c>
      <c r="O8">
        <f t="shared" si="11"/>
        <v>0.15000000000000005</v>
      </c>
      <c r="P8">
        <f t="shared" si="12"/>
        <v>4.1422099747917699E-3</v>
      </c>
      <c r="Q8">
        <f t="shared" si="13"/>
        <v>10.908234608179848</v>
      </c>
      <c r="R8">
        <f t="shared" si="14"/>
        <v>72.721564054532308</v>
      </c>
      <c r="S8">
        <v>0.1</v>
      </c>
      <c r="T8">
        <f t="shared" si="15"/>
        <v>4.0697213002329142E-3</v>
      </c>
      <c r="U8">
        <v>20</v>
      </c>
      <c r="V8">
        <f t="shared" si="16"/>
        <v>218.16469216359695</v>
      </c>
      <c r="W8" s="5"/>
      <c r="X8" s="5"/>
      <c r="Y8" s="5"/>
      <c r="Z8" s="5"/>
      <c r="AA8" s="5"/>
    </row>
    <row r="9" spans="1:27">
      <c r="A9">
        <v>2.8570000000000002</v>
      </c>
      <c r="B9">
        <v>500</v>
      </c>
      <c r="C9" s="6">
        <f t="shared" si="0"/>
        <v>24.484139428825117</v>
      </c>
      <c r="D9" s="12">
        <f t="shared" si="17"/>
        <v>0.16000000000000003</v>
      </c>
      <c r="E9">
        <f t="shared" si="1"/>
        <v>22.070886787555516</v>
      </c>
      <c r="F9" s="7">
        <f t="shared" si="2"/>
        <v>155.09704279983561</v>
      </c>
      <c r="G9">
        <f t="shared" si="3"/>
        <v>13.699966576630327</v>
      </c>
      <c r="H9">
        <f t="shared" si="4"/>
        <v>43.609718745789053</v>
      </c>
      <c r="I9">
        <f t="shared" si="5"/>
        <v>11.678860609260987</v>
      </c>
      <c r="J9">
        <f t="shared" si="6"/>
        <v>1.6317720843651486E-3</v>
      </c>
      <c r="K9">
        <f t="shared" si="7"/>
        <v>11.659834416951087</v>
      </c>
      <c r="L9">
        <f t="shared" si="8"/>
        <v>2.6009900644337058E-3</v>
      </c>
      <c r="M9">
        <f t="shared" si="9"/>
        <v>4.9353305781330625E-2</v>
      </c>
      <c r="N9">
        <f t="shared" si="10"/>
        <v>0.30845816113331637</v>
      </c>
      <c r="O9">
        <f t="shared" si="11"/>
        <v>0.16000000000000003</v>
      </c>
      <c r="P9">
        <f t="shared" si="12"/>
        <v>4.7092849027987231E-3</v>
      </c>
      <c r="Q9">
        <f t="shared" si="13"/>
        <v>11.629507303479656</v>
      </c>
      <c r="R9">
        <f t="shared" si="14"/>
        <v>72.684420646747839</v>
      </c>
      <c r="S9">
        <v>0.1</v>
      </c>
      <c r="T9">
        <f t="shared" si="15"/>
        <v>4.935330578133063E-3</v>
      </c>
      <c r="U9">
        <v>20</v>
      </c>
      <c r="V9">
        <f t="shared" si="16"/>
        <v>232.59014606959312</v>
      </c>
      <c r="W9" s="5"/>
      <c r="X9" s="5"/>
      <c r="Y9" s="5"/>
      <c r="Z9" s="5"/>
      <c r="AA9" s="5"/>
    </row>
    <row r="10" spans="1:27">
      <c r="A10">
        <v>2.8570000000000002</v>
      </c>
      <c r="B10">
        <v>500</v>
      </c>
      <c r="C10" s="6">
        <f t="shared" si="0"/>
        <v>24.484139428825117</v>
      </c>
      <c r="D10" s="12">
        <f t="shared" si="17"/>
        <v>0.17000000000000004</v>
      </c>
      <c r="E10">
        <f t="shared" si="1"/>
        <v>22.070886787555516</v>
      </c>
      <c r="F10" s="7">
        <f t="shared" si="2"/>
        <v>155.09704279983561</v>
      </c>
      <c r="G10">
        <f t="shared" si="3"/>
        <v>13.699966576630327</v>
      </c>
      <c r="H10">
        <f t="shared" si="4"/>
        <v>43.609718745789053</v>
      </c>
      <c r="I10">
        <f t="shared" si="5"/>
        <v>12.408789397339799</v>
      </c>
      <c r="J10">
        <f t="shared" si="6"/>
        <v>1.733753071897082E-3</v>
      </c>
      <c r="K10">
        <f t="shared" si="7"/>
        <v>12.387312855623811</v>
      </c>
      <c r="L10">
        <f t="shared" si="8"/>
        <v>3.0412104921478944E-3</v>
      </c>
      <c r="M10">
        <f t="shared" si="9"/>
        <v>5.914896754202887E-2</v>
      </c>
      <c r="N10">
        <f t="shared" si="10"/>
        <v>0.34793510318840504</v>
      </c>
      <c r="O10">
        <f t="shared" si="11"/>
        <v>0.17000000000000004</v>
      </c>
      <c r="P10">
        <f t="shared" si="12"/>
        <v>5.3119863082199239E-3</v>
      </c>
      <c r="Q10">
        <f t="shared" si="13"/>
        <v>12.34964042979777</v>
      </c>
      <c r="R10">
        <f t="shared" si="14"/>
        <v>72.64494370469275</v>
      </c>
      <c r="S10">
        <v>0.1</v>
      </c>
      <c r="T10">
        <f t="shared" si="15"/>
        <v>5.914896754202887E-3</v>
      </c>
      <c r="U10">
        <v>20</v>
      </c>
      <c r="V10">
        <f t="shared" si="16"/>
        <v>246.99280859595541</v>
      </c>
      <c r="W10" s="5"/>
      <c r="X10" s="5"/>
      <c r="Y10" s="5"/>
      <c r="Z10" s="5"/>
      <c r="AA10" s="5"/>
    </row>
    <row r="11" spans="1:27">
      <c r="A11">
        <v>2.8570000000000002</v>
      </c>
      <c r="B11">
        <v>500</v>
      </c>
      <c r="C11" s="6">
        <f t="shared" si="0"/>
        <v>24.484139428825117</v>
      </c>
      <c r="D11" s="12">
        <f t="shared" si="17"/>
        <v>0.18000000000000005</v>
      </c>
      <c r="E11">
        <f t="shared" si="1"/>
        <v>22.070886787555516</v>
      </c>
      <c r="F11" s="7">
        <f t="shared" si="2"/>
        <v>155.09704279983561</v>
      </c>
      <c r="G11">
        <f t="shared" si="3"/>
        <v>13.699966576630327</v>
      </c>
      <c r="H11">
        <f t="shared" si="4"/>
        <v>43.609718745789053</v>
      </c>
      <c r="I11">
        <f t="shared" si="5"/>
        <v>13.138718185418613</v>
      </c>
      <c r="J11">
        <f t="shared" si="6"/>
        <v>1.8357331925943415E-3</v>
      </c>
      <c r="K11">
        <f t="shared" si="7"/>
        <v>13.114643199588096</v>
      </c>
      <c r="L11">
        <f t="shared" si="8"/>
        <v>3.513410854487975E-3</v>
      </c>
      <c r="M11">
        <f t="shared" si="9"/>
        <v>7.0152115600688514E-2</v>
      </c>
      <c r="N11">
        <f t="shared" si="10"/>
        <v>0.3897339755593805</v>
      </c>
      <c r="O11">
        <f t="shared" si="11"/>
        <v>0.18000000000000008</v>
      </c>
      <c r="P11">
        <f t="shared" si="12"/>
        <v>5.950137031440924E-3</v>
      </c>
      <c r="Q11">
        <f t="shared" si="13"/>
        <v>13.068566069817926</v>
      </c>
      <c r="R11">
        <f t="shared" si="14"/>
        <v>72.603144832321789</v>
      </c>
      <c r="S11">
        <v>0.1</v>
      </c>
      <c r="T11">
        <f t="shared" si="15"/>
        <v>7.0152115600688519E-3</v>
      </c>
      <c r="U11">
        <v>20</v>
      </c>
      <c r="V11">
        <f t="shared" si="16"/>
        <v>261.37132139635855</v>
      </c>
      <c r="W11" s="5"/>
      <c r="X11" s="5"/>
      <c r="Y11" s="5"/>
      <c r="Z11" s="5"/>
      <c r="AA11" s="5"/>
    </row>
    <row r="12" spans="1:27">
      <c r="A12">
        <v>2.8570000000000002</v>
      </c>
      <c r="B12">
        <v>500</v>
      </c>
      <c r="C12" s="6">
        <f t="shared" si="0"/>
        <v>24.484139428825117</v>
      </c>
      <c r="D12" s="12">
        <f t="shared" si="17"/>
        <v>0.19000000000000006</v>
      </c>
      <c r="E12">
        <f t="shared" si="1"/>
        <v>22.070886787555516</v>
      </c>
      <c r="F12" s="7">
        <f t="shared" si="2"/>
        <v>155.09704279983561</v>
      </c>
      <c r="G12">
        <f t="shared" si="3"/>
        <v>13.699966576630327</v>
      </c>
      <c r="H12">
        <f t="shared" si="4"/>
        <v>43.609718745789053</v>
      </c>
      <c r="I12">
        <f t="shared" si="5"/>
        <v>13.868646973497425</v>
      </c>
      <c r="J12">
        <f t="shared" si="6"/>
        <v>1.9377123954746835E-3</v>
      </c>
      <c r="K12">
        <f t="shared" si="7"/>
        <v>13.841825496656556</v>
      </c>
      <c r="L12">
        <f t="shared" si="8"/>
        <v>4.0174327107656005E-3</v>
      </c>
      <c r="M12">
        <f t="shared" si="9"/>
        <v>8.2430079367844536E-2</v>
      </c>
      <c r="N12">
        <f t="shared" si="10"/>
        <v>0.43384252298865533</v>
      </c>
      <c r="O12">
        <f t="shared" si="11"/>
        <v>0.19000000000000006</v>
      </c>
      <c r="P12">
        <f t="shared" si="12"/>
        <v>6.6235499692924478E-3</v>
      </c>
      <c r="Q12">
        <f t="shared" si="13"/>
        <v>13.786216894129579</v>
      </c>
      <c r="R12">
        <f t="shared" si="14"/>
        <v>72.5590362848925</v>
      </c>
      <c r="S12">
        <v>0.1</v>
      </c>
      <c r="T12">
        <f t="shared" si="15"/>
        <v>8.2430079367844539E-3</v>
      </c>
      <c r="U12">
        <v>20</v>
      </c>
      <c r="V12">
        <f t="shared" si="16"/>
        <v>275.72433788259156</v>
      </c>
      <c r="W12" s="5"/>
      <c r="X12" s="5"/>
      <c r="Y12" s="5"/>
      <c r="Z12" s="5"/>
      <c r="AA12" s="5"/>
    </row>
    <row r="13" spans="1:27">
      <c r="A13">
        <v>2.8570000000000002</v>
      </c>
      <c r="B13">
        <v>500</v>
      </c>
      <c r="C13" s="6">
        <f t="shared" si="0"/>
        <v>24.484139428825117</v>
      </c>
      <c r="D13" s="12">
        <f t="shared" si="17"/>
        <v>0.20000000000000007</v>
      </c>
      <c r="E13">
        <f t="shared" si="1"/>
        <v>22.070886787555516</v>
      </c>
      <c r="F13" s="7">
        <f t="shared" si="2"/>
        <v>155.09704279983561</v>
      </c>
      <c r="G13">
        <f t="shared" si="3"/>
        <v>13.699966576630327</v>
      </c>
      <c r="H13">
        <f t="shared" si="4"/>
        <v>43.609718745789053</v>
      </c>
      <c r="I13">
        <f t="shared" si="5"/>
        <v>14.598575761576235</v>
      </c>
      <c r="J13">
        <f t="shared" si="6"/>
        <v>2.0396906295572404E-3</v>
      </c>
      <c r="K13">
        <f t="shared" si="7"/>
        <v>14.56885979476951</v>
      </c>
      <c r="L13">
        <f t="shared" si="8"/>
        <v>4.5531087325015873E-3</v>
      </c>
      <c r="M13">
        <f t="shared" si="9"/>
        <v>9.6049569560881343E-2</v>
      </c>
      <c r="N13">
        <f t="shared" si="10"/>
        <v>0.48024784780440655</v>
      </c>
      <c r="O13">
        <f t="shared" si="11"/>
        <v>0.20000000000000007</v>
      </c>
      <c r="P13">
        <f t="shared" si="12"/>
        <v>7.3320282107542985E-3</v>
      </c>
      <c r="Q13">
        <f t="shared" si="13"/>
        <v>14.502526192015354</v>
      </c>
      <c r="R13">
        <f t="shared" si="14"/>
        <v>72.512630960076748</v>
      </c>
      <c r="S13">
        <v>0.1</v>
      </c>
      <c r="T13">
        <f t="shared" si="15"/>
        <v>9.6049569560881353E-3</v>
      </c>
      <c r="U13">
        <v>20</v>
      </c>
      <c r="V13">
        <f t="shared" si="16"/>
        <v>290.05052384030711</v>
      </c>
      <c r="W13" s="5"/>
      <c r="X13" s="5"/>
      <c r="Y13" s="5"/>
      <c r="Z13" s="5"/>
      <c r="AA13" s="5"/>
    </row>
    <row r="14" spans="1:27">
      <c r="A14">
        <v>2.8570000000000002</v>
      </c>
      <c r="B14">
        <v>500</v>
      </c>
      <c r="C14" s="6">
        <f t="shared" si="0"/>
        <v>24.484139428825117</v>
      </c>
      <c r="D14" s="12">
        <f t="shared" si="17"/>
        <v>0.21000000000000008</v>
      </c>
      <c r="E14">
        <f t="shared" si="1"/>
        <v>22.070886787555516</v>
      </c>
      <c r="F14" s="7">
        <f t="shared" si="2"/>
        <v>155.09704279983561</v>
      </c>
      <c r="G14">
        <f t="shared" si="3"/>
        <v>13.699966576630327</v>
      </c>
      <c r="H14">
        <f t="shared" si="4"/>
        <v>43.609718745789053</v>
      </c>
      <c r="I14">
        <f t="shared" si="5"/>
        <v>15.328504549655049</v>
      </c>
      <c r="J14">
        <f t="shared" si="6"/>
        <v>2.1416678438625973E-3</v>
      </c>
      <c r="K14">
        <f t="shared" si="7"/>
        <v>15.295746141994853</v>
      </c>
      <c r="L14">
        <f t="shared" si="8"/>
        <v>5.1202628268416372E-3</v>
      </c>
      <c r="M14">
        <f t="shared" si="9"/>
        <v>0.11107664803985633</v>
      </c>
      <c r="N14">
        <f t="shared" si="10"/>
        <v>0.52893641923741086</v>
      </c>
      <c r="O14">
        <f t="shared" si="11"/>
        <v>0.21000000000000008</v>
      </c>
      <c r="P14">
        <f t="shared" si="12"/>
        <v>8.075365179197113E-3</v>
      </c>
      <c r="Q14">
        <f t="shared" si="13"/>
        <v>15.217427901615192</v>
      </c>
      <c r="R14">
        <f t="shared" si="14"/>
        <v>72.463942388643744</v>
      </c>
      <c r="S14">
        <v>0.1</v>
      </c>
      <c r="T14">
        <f t="shared" si="15"/>
        <v>1.1107664803985633E-2</v>
      </c>
      <c r="U14">
        <v>20</v>
      </c>
      <c r="V14">
        <f t="shared" si="16"/>
        <v>304.34855803230386</v>
      </c>
      <c r="W14" s="5"/>
      <c r="X14" s="5"/>
      <c r="Y14" s="5"/>
      <c r="Z14" s="5"/>
      <c r="AA14" s="5"/>
    </row>
    <row r="15" spans="1:27">
      <c r="A15">
        <v>2.8570000000000002</v>
      </c>
      <c r="B15">
        <v>500</v>
      </c>
      <c r="C15" s="6">
        <f t="shared" si="0"/>
        <v>24.484139428825117</v>
      </c>
      <c r="D15" s="12">
        <f t="shared" si="17"/>
        <v>0.22000000000000008</v>
      </c>
      <c r="E15">
        <f t="shared" si="1"/>
        <v>22.070886787555516</v>
      </c>
      <c r="F15" s="7">
        <f t="shared" si="2"/>
        <v>155.09704279983561</v>
      </c>
      <c r="G15">
        <f t="shared" si="3"/>
        <v>13.699966576630327</v>
      </c>
      <c r="H15">
        <f t="shared" si="4"/>
        <v>43.609718745789053</v>
      </c>
      <c r="I15">
        <f t="shared" si="5"/>
        <v>16.05843333773386</v>
      </c>
      <c r="J15">
        <f t="shared" si="6"/>
        <v>2.2436439874128707E-3</v>
      </c>
      <c r="K15">
        <f t="shared" si="7"/>
        <v>16.022484586527881</v>
      </c>
      <c r="L15">
        <f t="shared" si="8"/>
        <v>5.7187102657741962E-3</v>
      </c>
      <c r="M15">
        <f t="shared" si="9"/>
        <v>0.12757669829416504</v>
      </c>
      <c r="N15">
        <f t="shared" si="10"/>
        <v>0.57989408315529545</v>
      </c>
      <c r="O15">
        <f t="shared" si="11"/>
        <v>0.22000000000000008</v>
      </c>
      <c r="P15">
        <f t="shared" si="12"/>
        <v>8.8533447809968774E-3</v>
      </c>
      <c r="Q15">
        <f t="shared" si="13"/>
        <v>15.930856639439694</v>
      </c>
      <c r="R15">
        <f t="shared" si="14"/>
        <v>72.41298472472586</v>
      </c>
      <c r="S15">
        <v>0.1</v>
      </c>
      <c r="T15">
        <f t="shared" si="15"/>
        <v>1.2757669829416505E-2</v>
      </c>
      <c r="U15">
        <v>20</v>
      </c>
      <c r="V15">
        <f t="shared" si="16"/>
        <v>318.61713278879387</v>
      </c>
      <c r="W15" s="5"/>
      <c r="X15" s="5"/>
      <c r="Y15" s="5"/>
      <c r="Z15" s="5"/>
      <c r="AA15" s="5"/>
    </row>
    <row r="16" spans="1:27">
      <c r="A16">
        <v>2.8570000000000002</v>
      </c>
      <c r="B16">
        <v>500</v>
      </c>
      <c r="C16" s="6">
        <f t="shared" si="0"/>
        <v>24.484139428825117</v>
      </c>
      <c r="D16" s="12">
        <f t="shared" si="17"/>
        <v>0.23000000000000009</v>
      </c>
      <c r="E16">
        <f t="shared" si="1"/>
        <v>22.070886787555516</v>
      </c>
      <c r="F16" s="7">
        <f t="shared" si="2"/>
        <v>155.09704279983561</v>
      </c>
      <c r="G16">
        <f t="shared" si="3"/>
        <v>13.699966576630327</v>
      </c>
      <c r="H16">
        <f t="shared" si="4"/>
        <v>43.609718745789053</v>
      </c>
      <c r="I16">
        <f t="shared" si="5"/>
        <v>16.788362125812672</v>
      </c>
      <c r="J16">
        <f t="shared" si="6"/>
        <v>2.3456190092317804E-3</v>
      </c>
      <c r="K16">
        <f t="shared" si="7"/>
        <v>16.749075176691175</v>
      </c>
      <c r="L16">
        <f t="shared" si="8"/>
        <v>6.348257820975034E-3</v>
      </c>
      <c r="M16">
        <f t="shared" si="9"/>
        <v>0.14561439660602465</v>
      </c>
      <c r="N16">
        <f t="shared" si="10"/>
        <v>0.63310607220010695</v>
      </c>
      <c r="O16">
        <f t="shared" si="11"/>
        <v>0.23000000000000007</v>
      </c>
      <c r="P16">
        <f t="shared" si="12"/>
        <v>9.6657415603069764E-3</v>
      </c>
      <c r="Q16">
        <f t="shared" si="13"/>
        <v>16.642747729206647</v>
      </c>
      <c r="R16">
        <f t="shared" si="14"/>
        <v>72.359772735681048</v>
      </c>
      <c r="S16">
        <v>0.1</v>
      </c>
      <c r="T16">
        <f t="shared" si="15"/>
        <v>1.4561439660602466E-2</v>
      </c>
      <c r="U16">
        <v>20</v>
      </c>
      <c r="V16">
        <f t="shared" si="16"/>
        <v>332.85495458413294</v>
      </c>
      <c r="W16" s="5"/>
      <c r="X16" s="5"/>
      <c r="Y16" s="5"/>
      <c r="Z16" s="5"/>
      <c r="AA16" s="5"/>
    </row>
    <row r="17" spans="1:22">
      <c r="A17">
        <v>2.8570000000000002</v>
      </c>
      <c r="B17">
        <v>500</v>
      </c>
      <c r="C17" s="6">
        <f t="shared" si="0"/>
        <v>24.484139428825117</v>
      </c>
      <c r="D17" s="12">
        <f t="shared" si="17"/>
        <v>0.2400000000000001</v>
      </c>
      <c r="E17">
        <f t="shared" si="1"/>
        <v>22.070886787555516</v>
      </c>
      <c r="F17" s="7">
        <f t="shared" si="2"/>
        <v>155.09704279983561</v>
      </c>
      <c r="G17">
        <f t="shared" si="3"/>
        <v>13.699966576630327</v>
      </c>
      <c r="H17">
        <f t="shared" si="4"/>
        <v>43.609718745789053</v>
      </c>
      <c r="I17">
        <f t="shared" si="5"/>
        <v>17.518290913891487</v>
      </c>
      <c r="J17">
        <f t="shared" si="6"/>
        <v>2.4475928583447318E-3</v>
      </c>
      <c r="K17">
        <f t="shared" si="7"/>
        <v>17.475517960934429</v>
      </c>
      <c r="L17">
        <f t="shared" si="8"/>
        <v>7.0087039040972465E-3</v>
      </c>
      <c r="M17">
        <f t="shared" si="9"/>
        <v>0.16525368391598255</v>
      </c>
      <c r="N17">
        <f t="shared" si="10"/>
        <v>0.68855701631659372</v>
      </c>
      <c r="O17">
        <f t="shared" si="11"/>
        <v>0.24000000000000013</v>
      </c>
      <c r="P17">
        <f t="shared" si="12"/>
        <v>1.0512320859795324E-2</v>
      </c>
      <c r="Q17">
        <f t="shared" si="13"/>
        <v>17.353037229975506</v>
      </c>
      <c r="R17">
        <f t="shared" si="14"/>
        <v>72.304321791564576</v>
      </c>
      <c r="S17">
        <v>0.1</v>
      </c>
      <c r="T17">
        <f t="shared" si="15"/>
        <v>1.6525368391598256E-2</v>
      </c>
      <c r="U17">
        <v>20</v>
      </c>
      <c r="V17">
        <f t="shared" si="16"/>
        <v>347.06074459951014</v>
      </c>
    </row>
    <row r="18" spans="1:22">
      <c r="A18">
        <v>2.8570000000000002</v>
      </c>
      <c r="B18">
        <v>500</v>
      </c>
      <c r="C18" s="6">
        <f t="shared" si="0"/>
        <v>24.484139428825117</v>
      </c>
      <c r="D18" s="12">
        <f t="shared" si="17"/>
        <v>0.25000000000000011</v>
      </c>
      <c r="E18">
        <f t="shared" si="1"/>
        <v>22.070886787555516</v>
      </c>
      <c r="F18" s="7">
        <f t="shared" si="2"/>
        <v>155.09704279983561</v>
      </c>
      <c r="G18">
        <f t="shared" si="3"/>
        <v>13.699966576630327</v>
      </c>
      <c r="H18">
        <f t="shared" si="4"/>
        <v>43.609718745789053</v>
      </c>
      <c r="I18">
        <f t="shared" si="5"/>
        <v>18.248219701970299</v>
      </c>
      <c r="J18">
        <f t="shared" si="6"/>
        <v>2.5495654837788865E-3</v>
      </c>
      <c r="K18">
        <f t="shared" si="7"/>
        <v>18.20181298783432</v>
      </c>
      <c r="L18">
        <f t="shared" si="8"/>
        <v>7.6998387123262679E-3</v>
      </c>
      <c r="M18">
        <f t="shared" si="9"/>
        <v>0.18655773841422993</v>
      </c>
      <c r="N18">
        <f t="shared" si="10"/>
        <v>0.74623095365691938</v>
      </c>
      <c r="O18">
        <f t="shared" si="11"/>
        <v>0.25000000000000017</v>
      </c>
      <c r="P18">
        <f t="shared" si="12"/>
        <v>1.1392838987128541E-2</v>
      </c>
      <c r="Q18">
        <f t="shared" si="13"/>
        <v>18.06166196355607</v>
      </c>
      <c r="R18">
        <f t="shared" si="14"/>
        <v>72.24664785422425</v>
      </c>
      <c r="S18">
        <v>0.1</v>
      </c>
      <c r="T18">
        <f t="shared" si="15"/>
        <v>1.8655773841422994E-2</v>
      </c>
      <c r="U18">
        <v>20</v>
      </c>
      <c r="V18">
        <f t="shared" si="16"/>
        <v>361.23323927112142</v>
      </c>
    </row>
    <row r="19" spans="1:22">
      <c r="A19">
        <v>2.8570000000000002</v>
      </c>
      <c r="B19">
        <v>500</v>
      </c>
      <c r="C19" s="6">
        <f t="shared" si="0"/>
        <v>24.484139428825117</v>
      </c>
      <c r="D19" s="12">
        <f t="shared" si="17"/>
        <v>0.26000000000000012</v>
      </c>
      <c r="E19">
        <f t="shared" si="1"/>
        <v>22.070886787555516</v>
      </c>
      <c r="F19" s="7">
        <f t="shared" si="2"/>
        <v>155.09704279983561</v>
      </c>
      <c r="G19">
        <f t="shared" si="3"/>
        <v>13.699966576630327</v>
      </c>
      <c r="H19">
        <f t="shared" si="4"/>
        <v>43.609718745789053</v>
      </c>
      <c r="I19">
        <f t="shared" si="5"/>
        <v>18.978148490049108</v>
      </c>
      <c r="J19">
        <f t="shared" si="6"/>
        <v>2.6515368345632435E-3</v>
      </c>
      <c r="K19">
        <f t="shared" si="7"/>
        <v>18.927960306094349</v>
      </c>
      <c r="L19">
        <f t="shared" si="8"/>
        <v>8.4214443789999427E-3</v>
      </c>
      <c r="M19">
        <f t="shared" si="9"/>
        <v>0.20958894888045287</v>
      </c>
      <c r="N19">
        <f t="shared" si="10"/>
        <v>0.80611134184789535</v>
      </c>
      <c r="O19">
        <f t="shared" si="11"/>
        <v>0.26000000000000012</v>
      </c>
      <c r="P19">
        <f t="shared" si="12"/>
        <v>1.2307043386990769E-2</v>
      </c>
      <c r="Q19">
        <f t="shared" si="13"/>
        <v>18.768559541168656</v>
      </c>
      <c r="R19">
        <f t="shared" si="14"/>
        <v>72.18676746603326</v>
      </c>
      <c r="S19">
        <v>0.1</v>
      </c>
      <c r="T19">
        <f t="shared" si="15"/>
        <v>2.0958894888045289E-2</v>
      </c>
      <c r="U19">
        <v>20</v>
      </c>
      <c r="V19">
        <f t="shared" si="16"/>
        <v>375.37119082337313</v>
      </c>
    </row>
    <row r="20" spans="1:22">
      <c r="A20">
        <v>2.8570000000000002</v>
      </c>
      <c r="B20">
        <v>500</v>
      </c>
      <c r="C20" s="6">
        <f t="shared" si="0"/>
        <v>24.484139428825117</v>
      </c>
      <c r="D20" s="12">
        <f t="shared" si="17"/>
        <v>0.27000000000000013</v>
      </c>
      <c r="E20">
        <f t="shared" si="1"/>
        <v>22.070886787555516</v>
      </c>
      <c r="F20" s="7">
        <f t="shared" si="2"/>
        <v>155.09704279983561</v>
      </c>
      <c r="G20">
        <f t="shared" si="3"/>
        <v>13.699966576630327</v>
      </c>
      <c r="H20">
        <f t="shared" si="4"/>
        <v>43.609718745789053</v>
      </c>
      <c r="I20">
        <f t="shared" si="5"/>
        <v>19.70807727812792</v>
      </c>
      <c r="J20">
        <f t="shared" si="6"/>
        <v>2.753506859728712E-3</v>
      </c>
      <c r="K20">
        <f t="shared" si="7"/>
        <v>19.653959964544715</v>
      </c>
      <c r="L20">
        <f t="shared" si="8"/>
        <v>9.1732951291129128E-3</v>
      </c>
      <c r="M20">
        <f t="shared" si="9"/>
        <v>0.23440888879374552</v>
      </c>
      <c r="N20">
        <f t="shared" si="10"/>
        <v>0.86818106960646446</v>
      </c>
      <c r="O20">
        <f t="shared" si="11"/>
        <v>0.27000000000000013</v>
      </c>
      <c r="P20">
        <f t="shared" si="12"/>
        <v>1.3254672818419305E-2</v>
      </c>
      <c r="Q20">
        <f t="shared" si="13"/>
        <v>19.473668389334176</v>
      </c>
      <c r="R20">
        <f t="shared" si="14"/>
        <v>72.124697738274691</v>
      </c>
      <c r="S20">
        <v>0.1</v>
      </c>
      <c r="T20">
        <f t="shared" si="15"/>
        <v>2.3440888879374552E-2</v>
      </c>
      <c r="U20">
        <v>20</v>
      </c>
      <c r="V20">
        <f t="shared" si="16"/>
        <v>389.47336778668353</v>
      </c>
    </row>
    <row r="21" spans="1:22">
      <c r="A21">
        <v>2.8570000000000002</v>
      </c>
      <c r="B21">
        <v>500</v>
      </c>
      <c r="C21" s="6">
        <f t="shared" si="0"/>
        <v>24.484139428825117</v>
      </c>
      <c r="D21" s="12">
        <f t="shared" si="17"/>
        <v>0.28000000000000014</v>
      </c>
      <c r="E21">
        <f t="shared" si="1"/>
        <v>22.070886787555516</v>
      </c>
      <c r="F21" s="7">
        <f t="shared" si="2"/>
        <v>155.09704279983561</v>
      </c>
      <c r="G21">
        <f t="shared" si="3"/>
        <v>13.699966576630327</v>
      </c>
      <c r="H21">
        <f t="shared" si="4"/>
        <v>43.609718745789053</v>
      </c>
      <c r="I21">
        <f t="shared" si="5"/>
        <v>20.438006066206732</v>
      </c>
      <c r="J21">
        <f t="shared" si="6"/>
        <v>2.8554755083081899E-3</v>
      </c>
      <c r="K21">
        <f t="shared" si="7"/>
        <v>20.379812012142136</v>
      </c>
      <c r="L21">
        <f t="shared" si="8"/>
        <v>9.9551574394841635E-3</v>
      </c>
      <c r="M21">
        <f t="shared" si="9"/>
        <v>0.26107829123256138</v>
      </c>
      <c r="N21">
        <f t="shared" si="10"/>
        <v>0.93242246868771872</v>
      </c>
      <c r="O21">
        <f t="shared" si="11"/>
        <v>0.28000000000000014</v>
      </c>
      <c r="P21">
        <f t="shared" si="12"/>
        <v>1.423545753721708E-2</v>
      </c>
      <c r="Q21">
        <f t="shared" si="13"/>
        <v>20.176927774974171</v>
      </c>
      <c r="R21">
        <f t="shared" si="14"/>
        <v>72.060456339193436</v>
      </c>
      <c r="S21">
        <v>0.1</v>
      </c>
      <c r="T21">
        <f t="shared" si="15"/>
        <v>2.610782912325614E-2</v>
      </c>
      <c r="U21">
        <v>20</v>
      </c>
      <c r="V21">
        <f t="shared" si="16"/>
        <v>403.53855549948344</v>
      </c>
    </row>
    <row r="22" spans="1:22">
      <c r="A22">
        <v>2.8570000000000002</v>
      </c>
      <c r="B22">
        <v>500</v>
      </c>
      <c r="C22" s="6">
        <f t="shared" si="0"/>
        <v>24.484139428825117</v>
      </c>
      <c r="D22" s="12">
        <f t="shared" si="17"/>
        <v>0.29000000000000015</v>
      </c>
      <c r="E22">
        <f t="shared" si="1"/>
        <v>22.070886787555516</v>
      </c>
      <c r="F22" s="7">
        <f t="shared" si="2"/>
        <v>155.09704279983561</v>
      </c>
      <c r="G22">
        <f t="shared" si="3"/>
        <v>13.699966576630327</v>
      </c>
      <c r="H22">
        <f t="shared" si="4"/>
        <v>43.609718745789053</v>
      </c>
      <c r="I22">
        <f t="shared" si="5"/>
        <v>21.167934854285548</v>
      </c>
      <c r="J22">
        <f t="shared" si="6"/>
        <v>2.9574427293366395E-3</v>
      </c>
      <c r="K22">
        <f t="shared" si="7"/>
        <v>21.105516497969735</v>
      </c>
      <c r="L22">
        <f t="shared" si="8"/>
        <v>1.0766790203396992E-2</v>
      </c>
      <c r="M22">
        <f t="shared" si="9"/>
        <v>0.28965702458378972</v>
      </c>
      <c r="N22">
        <f t="shared" si="10"/>
        <v>0.9988173261509985</v>
      </c>
      <c r="O22">
        <f t="shared" si="11"/>
        <v>0.29000000000000015</v>
      </c>
      <c r="P22">
        <f t="shared" si="12"/>
        <v>1.524911948322135E-2</v>
      </c>
      <c r="Q22">
        <f t="shared" si="13"/>
        <v>20.878277829701759</v>
      </c>
      <c r="R22">
        <f t="shared" si="14"/>
        <v>71.994061481730171</v>
      </c>
      <c r="S22">
        <v>0.1</v>
      </c>
      <c r="T22">
        <f t="shared" si="15"/>
        <v>2.8965702458378973E-2</v>
      </c>
      <c r="U22">
        <v>20</v>
      </c>
      <c r="V22">
        <f t="shared" si="16"/>
        <v>417.56555659403517</v>
      </c>
    </row>
    <row r="23" spans="1:22">
      <c r="A23">
        <v>2.8570000000000002</v>
      </c>
      <c r="B23">
        <v>500</v>
      </c>
      <c r="C23" s="6">
        <f t="shared" si="0"/>
        <v>24.484139428825117</v>
      </c>
      <c r="D23" s="12">
        <f t="shared" si="17"/>
        <v>0.30000000000000016</v>
      </c>
      <c r="E23">
        <f t="shared" si="1"/>
        <v>22.070886787555516</v>
      </c>
      <c r="F23" s="7">
        <f t="shared" si="2"/>
        <v>155.09704279983561</v>
      </c>
      <c r="G23">
        <f t="shared" si="3"/>
        <v>13.699966576630327</v>
      </c>
      <c r="H23">
        <f t="shared" si="4"/>
        <v>43.609718745789053</v>
      </c>
      <c r="I23">
        <f t="shared" si="5"/>
        <v>21.89786364236436</v>
      </c>
      <c r="J23">
        <f t="shared" si="6"/>
        <v>3.0594084718511658E-3</v>
      </c>
      <c r="K23">
        <f t="shared" si="7"/>
        <v>21.831073471236852</v>
      </c>
      <c r="L23">
        <f t="shared" si="8"/>
        <v>1.1607944899498901E-2</v>
      </c>
      <c r="M23">
        <f t="shared" si="9"/>
        <v>0.32020406907853688</v>
      </c>
      <c r="N23">
        <f t="shared" si="10"/>
        <v>1.0673468969284556</v>
      </c>
      <c r="O23">
        <f t="shared" si="11"/>
        <v>0.30000000000000016</v>
      </c>
      <c r="P23">
        <f t="shared" si="12"/>
        <v>1.6295372472190161E-2</v>
      </c>
      <c r="Q23">
        <f t="shared" si="13"/>
        <v>21.577659573285825</v>
      </c>
      <c r="R23">
        <f t="shared" si="14"/>
        <v>71.925531910952714</v>
      </c>
      <c r="S23">
        <v>0.1</v>
      </c>
      <c r="T23">
        <f t="shared" si="15"/>
        <v>3.2020406907853689E-2</v>
      </c>
      <c r="U23">
        <v>20</v>
      </c>
      <c r="V23">
        <f t="shared" si="16"/>
        <v>431.55319146571651</v>
      </c>
    </row>
    <row r="24" spans="1:22">
      <c r="A24">
        <v>2.8570000000000002</v>
      </c>
      <c r="B24">
        <v>500</v>
      </c>
      <c r="C24" s="6">
        <f t="shared" si="0"/>
        <v>24.484139428825117</v>
      </c>
      <c r="D24" s="12">
        <f t="shared" si="17"/>
        <v>0.31000000000000016</v>
      </c>
      <c r="E24">
        <f t="shared" si="1"/>
        <v>22.070886787555516</v>
      </c>
      <c r="F24" s="7">
        <f t="shared" si="2"/>
        <v>155.09704279983561</v>
      </c>
      <c r="G24">
        <f t="shared" si="3"/>
        <v>13.699966576630327</v>
      </c>
      <c r="H24">
        <f t="shared" si="4"/>
        <v>43.609718745789053</v>
      </c>
      <c r="I24">
        <f t="shared" si="5"/>
        <v>22.627792430443172</v>
      </c>
      <c r="J24">
        <f t="shared" si="6"/>
        <v>3.1613726848910887E-3</v>
      </c>
      <c r="K24">
        <f t="shared" si="7"/>
        <v>22.556482981278943</v>
      </c>
      <c r="L24">
        <f t="shared" si="8"/>
        <v>1.2478365764744037E-2</v>
      </c>
      <c r="M24">
        <f t="shared" si="9"/>
        <v>0.35277749417084669</v>
      </c>
      <c r="N24">
        <f t="shared" si="10"/>
        <v>1.13799191668015</v>
      </c>
      <c r="O24">
        <f t="shared" si="11"/>
        <v>0.31000000000000016</v>
      </c>
      <c r="P24">
        <f t="shared" si="12"/>
        <v>1.7373922392063357E-2</v>
      </c>
      <c r="Q24">
        <f t="shared" si="13"/>
        <v>22.275014936272324</v>
      </c>
      <c r="R24">
        <f t="shared" si="14"/>
        <v>71.854886891201005</v>
      </c>
      <c r="S24">
        <v>0.1</v>
      </c>
      <c r="T24">
        <f t="shared" si="15"/>
        <v>3.5277749417084669E-2</v>
      </c>
      <c r="U24">
        <v>20</v>
      </c>
      <c r="V24">
        <f t="shared" si="16"/>
        <v>445.5002987254465</v>
      </c>
    </row>
    <row r="25" spans="1:22">
      <c r="A25">
        <v>2.8570000000000002</v>
      </c>
      <c r="B25">
        <v>500</v>
      </c>
      <c r="C25" s="6">
        <f t="shared" si="0"/>
        <v>24.484139428825117</v>
      </c>
      <c r="D25" s="12">
        <f t="shared" si="17"/>
        <v>0.32000000000000017</v>
      </c>
      <c r="E25">
        <f t="shared" si="1"/>
        <v>22.070886787555516</v>
      </c>
      <c r="F25" s="7">
        <f t="shared" si="2"/>
        <v>155.09704279983561</v>
      </c>
      <c r="G25">
        <f t="shared" si="3"/>
        <v>13.699966576630327</v>
      </c>
      <c r="H25">
        <f t="shared" si="4"/>
        <v>43.609718745789053</v>
      </c>
      <c r="I25">
        <f t="shared" si="5"/>
        <v>23.357721218521984</v>
      </c>
      <c r="J25">
        <f t="shared" si="6"/>
        <v>3.2633353174980249E-3</v>
      </c>
      <c r="K25">
        <f t="shared" si="7"/>
        <v>23.281745077557407</v>
      </c>
      <c r="L25">
        <f t="shared" si="8"/>
        <v>1.3377789971164233E-2</v>
      </c>
      <c r="M25">
        <f t="shared" si="9"/>
        <v>0.38743443677432443</v>
      </c>
      <c r="N25">
        <f t="shared" si="10"/>
        <v>1.2107326149197633</v>
      </c>
      <c r="O25">
        <f t="shared" si="11"/>
        <v>0.32000000000000017</v>
      </c>
      <c r="P25">
        <f t="shared" si="12"/>
        <v>1.8484467403355163E-2</v>
      </c>
      <c r="Q25">
        <f t="shared" si="13"/>
        <v>22.970286781747657</v>
      </c>
      <c r="R25">
        <f t="shared" si="14"/>
        <v>71.782146192961392</v>
      </c>
      <c r="S25">
        <v>0.1</v>
      </c>
      <c r="T25">
        <f t="shared" si="15"/>
        <v>3.8743443677432446E-2</v>
      </c>
      <c r="U25">
        <v>20</v>
      </c>
      <c r="V25">
        <f t="shared" si="16"/>
        <v>459.40573563495315</v>
      </c>
    </row>
    <row r="26" spans="1:22">
      <c r="A26">
        <v>2.8570000000000002</v>
      </c>
      <c r="B26">
        <v>500</v>
      </c>
      <c r="C26" s="6">
        <f t="shared" si="0"/>
        <v>24.484139428825117</v>
      </c>
      <c r="D26" s="12">
        <f t="shared" si="17"/>
        <v>0.33000000000000018</v>
      </c>
      <c r="E26">
        <f t="shared" si="1"/>
        <v>22.070886787555516</v>
      </c>
      <c r="F26" s="7">
        <f t="shared" si="2"/>
        <v>155.09704279983561</v>
      </c>
      <c r="G26">
        <f t="shared" si="3"/>
        <v>13.699966576630327</v>
      </c>
      <c r="H26">
        <f t="shared" si="4"/>
        <v>43.609718745789053</v>
      </c>
      <c r="I26">
        <f t="shared" si="5"/>
        <v>24.087650006600796</v>
      </c>
      <c r="J26">
        <f t="shared" si="6"/>
        <v>3.3652963187159571E-3</v>
      </c>
      <c r="K26">
        <f t="shared" si="7"/>
        <v>24.006859809659421</v>
      </c>
      <c r="L26">
        <f t="shared" si="8"/>
        <v>1.430594780625094E-2</v>
      </c>
      <c r="M26">
        <f t="shared" si="9"/>
        <v>0.4242310803703408</v>
      </c>
      <c r="N26">
        <f t="shared" si="10"/>
        <v>1.2855487283949714</v>
      </c>
      <c r="O26">
        <f t="shared" si="11"/>
        <v>0.33000000000000018</v>
      </c>
      <c r="P26">
        <f t="shared" si="12"/>
        <v>1.9626698143434679E-2</v>
      </c>
      <c r="Q26">
        <f t="shared" si="13"/>
        <v>23.663418926230452</v>
      </c>
      <c r="R26">
        <f t="shared" si="14"/>
        <v>71.707330079486184</v>
      </c>
      <c r="S26">
        <v>0.1</v>
      </c>
      <c r="T26">
        <f t="shared" si="15"/>
        <v>4.2423108037034085E-2</v>
      </c>
      <c r="U26">
        <v>20</v>
      </c>
      <c r="V26">
        <f t="shared" si="16"/>
        <v>473.26837852460903</v>
      </c>
    </row>
    <row r="27" spans="1:22">
      <c r="A27">
        <v>2.8570000000000002</v>
      </c>
      <c r="B27">
        <v>500</v>
      </c>
      <c r="C27" s="6">
        <f t="shared" si="0"/>
        <v>24.484139428825117</v>
      </c>
      <c r="D27" s="12">
        <f t="shared" si="17"/>
        <v>0.34000000000000019</v>
      </c>
      <c r="E27">
        <f t="shared" si="1"/>
        <v>22.070886787555516</v>
      </c>
      <c r="F27" s="7">
        <f t="shared" si="2"/>
        <v>155.09704279983561</v>
      </c>
      <c r="G27">
        <f t="shared" si="3"/>
        <v>13.699966576630327</v>
      </c>
      <c r="H27">
        <f t="shared" si="4"/>
        <v>43.609718745789053</v>
      </c>
      <c r="I27">
        <f t="shared" si="5"/>
        <v>24.817578794679605</v>
      </c>
      <c r="J27">
        <f t="shared" si="6"/>
        <v>3.4672556375913198E-3</v>
      </c>
      <c r="K27">
        <f t="shared" si="7"/>
        <v>24.731827227297821</v>
      </c>
      <c r="L27">
        <f t="shared" si="8"/>
        <v>1.5262562856724005E-2</v>
      </c>
      <c r="M27">
        <f t="shared" si="9"/>
        <v>0.46322263500005645</v>
      </c>
      <c r="N27">
        <f t="shared" si="10"/>
        <v>1.3624195147060476</v>
      </c>
      <c r="O27">
        <f t="shared" si="11"/>
        <v>0.34000000000000019</v>
      </c>
      <c r="P27">
        <f t="shared" si="12"/>
        <v>2.0800297934443476E-2</v>
      </c>
      <c r="Q27">
        <f t="shared" si="13"/>
        <v>24.354356159679551</v>
      </c>
      <c r="R27">
        <f t="shared" si="14"/>
        <v>71.630459293175107</v>
      </c>
      <c r="S27">
        <v>0.1</v>
      </c>
      <c r="T27">
        <f t="shared" si="15"/>
        <v>4.632226350000565E-2</v>
      </c>
      <c r="U27">
        <v>20</v>
      </c>
      <c r="V27">
        <f t="shared" si="16"/>
        <v>487.08712319359103</v>
      </c>
    </row>
    <row r="28" spans="1:22">
      <c r="A28">
        <v>2.8570000000000002</v>
      </c>
      <c r="B28">
        <v>500</v>
      </c>
      <c r="C28" s="6">
        <f t="shared" si="0"/>
        <v>24.484139428825117</v>
      </c>
      <c r="D28" s="12">
        <f t="shared" si="17"/>
        <v>0.3500000000000002</v>
      </c>
      <c r="E28">
        <f t="shared" si="1"/>
        <v>22.070886787555516</v>
      </c>
      <c r="F28" s="7">
        <f t="shared" si="2"/>
        <v>155.09704279983561</v>
      </c>
      <c r="G28">
        <f t="shared" si="3"/>
        <v>13.699966576630327</v>
      </c>
      <c r="H28">
        <f t="shared" si="4"/>
        <v>43.609718745789053</v>
      </c>
      <c r="I28">
        <f t="shared" si="5"/>
        <v>25.547507582758421</v>
      </c>
      <c r="J28">
        <f t="shared" si="6"/>
        <v>3.5692132231730663E-3</v>
      </c>
      <c r="K28">
        <f t="shared" si="7"/>
        <v>25.456647380310962</v>
      </c>
      <c r="L28">
        <f t="shared" si="8"/>
        <v>1.6247352195465803E-2</v>
      </c>
      <c r="M28">
        <f t="shared" si="9"/>
        <v>0.50446331815114964</v>
      </c>
      <c r="N28">
        <f t="shared" si="10"/>
        <v>1.4413237661461409</v>
      </c>
      <c r="O28">
        <f t="shared" si="11"/>
        <v>0.35000000000000014</v>
      </c>
      <c r="P28">
        <f t="shared" si="12"/>
        <v>2.2004942994597571E-2</v>
      </c>
      <c r="Q28">
        <f t="shared" si="13"/>
        <v>25.043044264607268</v>
      </c>
      <c r="R28">
        <f t="shared" si="14"/>
        <v>71.551555041735014</v>
      </c>
      <c r="S28">
        <v>0.1</v>
      </c>
      <c r="T28">
        <f t="shared" si="15"/>
        <v>5.0446331815114966E-2</v>
      </c>
      <c r="U28">
        <v>20</v>
      </c>
      <c r="V28">
        <f t="shared" si="16"/>
        <v>500.86088529214533</v>
      </c>
    </row>
    <row r="29" spans="1:22">
      <c r="A29">
        <v>2.8570000000000002</v>
      </c>
      <c r="B29">
        <v>500</v>
      </c>
      <c r="C29" s="6">
        <f t="shared" si="0"/>
        <v>24.484139428825117</v>
      </c>
      <c r="D29" s="12">
        <f t="shared" si="17"/>
        <v>0.36000000000000021</v>
      </c>
      <c r="E29">
        <f t="shared" si="1"/>
        <v>22.070886787555516</v>
      </c>
      <c r="F29" s="7">
        <f t="shared" si="2"/>
        <v>155.09704279983561</v>
      </c>
      <c r="G29">
        <f t="shared" si="3"/>
        <v>13.699966576630327</v>
      </c>
      <c r="H29">
        <f t="shared" si="4"/>
        <v>43.609718745789053</v>
      </c>
      <c r="I29">
        <f t="shared" si="5"/>
        <v>26.277436370837233</v>
      </c>
      <c r="J29">
        <f t="shared" si="6"/>
        <v>3.6711690245127509E-3</v>
      </c>
      <c r="K29">
        <f t="shared" si="7"/>
        <v>26.181320318662511</v>
      </c>
      <c r="L29">
        <f t="shared" si="8"/>
        <v>1.7260026571393583E-2</v>
      </c>
      <c r="M29">
        <f t="shared" si="9"/>
        <v>0.54800633654900233</v>
      </c>
      <c r="N29">
        <f t="shared" si="10"/>
        <v>1.5222398237472277</v>
      </c>
      <c r="O29">
        <f t="shared" si="11"/>
        <v>0.36000000000000015</v>
      </c>
      <c r="P29">
        <f t="shared" si="12"/>
        <v>2.3240302652629431E-2</v>
      </c>
      <c r="Q29">
        <f t="shared" si="13"/>
        <v>25.729430034288228</v>
      </c>
      <c r="R29">
        <f t="shared" si="14"/>
        <v>71.470638984133927</v>
      </c>
      <c r="S29">
        <v>0.1</v>
      </c>
      <c r="T29">
        <f t="shared" si="15"/>
        <v>5.4800633654900233E-2</v>
      </c>
      <c r="U29">
        <v>20</v>
      </c>
      <c r="V29">
        <f t="shared" si="16"/>
        <v>514.5886006857645</v>
      </c>
    </row>
    <row r="30" spans="1:22">
      <c r="A30">
        <v>2.8570000000000002</v>
      </c>
      <c r="B30">
        <v>500</v>
      </c>
      <c r="C30" s="6">
        <f t="shared" si="0"/>
        <v>24.484139428825117</v>
      </c>
      <c r="D30" s="12">
        <f t="shared" si="17"/>
        <v>0.37000000000000022</v>
      </c>
      <c r="E30">
        <f t="shared" si="1"/>
        <v>22.070886787555516</v>
      </c>
      <c r="F30" s="7">
        <f t="shared" si="2"/>
        <v>155.09704279983561</v>
      </c>
      <c r="G30">
        <f t="shared" si="3"/>
        <v>13.699966576630327</v>
      </c>
      <c r="H30">
        <f t="shared" si="4"/>
        <v>43.609718745789053</v>
      </c>
      <c r="I30">
        <f t="shared" si="5"/>
        <v>27.007365158916045</v>
      </c>
      <c r="J30">
        <f t="shared" si="6"/>
        <v>3.7731229906646058E-3</v>
      </c>
      <c r="K30">
        <f t="shared" si="7"/>
        <v>26.905846092441372</v>
      </c>
      <c r="L30">
        <f t="shared" si="8"/>
        <v>1.8300290602047298E-2</v>
      </c>
      <c r="M30">
        <f t="shared" si="9"/>
        <v>0.59390386886030744</v>
      </c>
      <c r="N30">
        <f t="shared" si="10"/>
        <v>1.6051455915143436</v>
      </c>
      <c r="O30">
        <f t="shared" si="11"/>
        <v>0.37000000000000022</v>
      </c>
      <c r="P30">
        <f t="shared" si="12"/>
        <v>2.4506039565104481E-2</v>
      </c>
      <c r="Q30">
        <f t="shared" si="13"/>
        <v>26.413461290055736</v>
      </c>
      <c r="R30">
        <f t="shared" si="14"/>
        <v>71.387733216366811</v>
      </c>
      <c r="S30">
        <v>0.1</v>
      </c>
      <c r="T30">
        <f t="shared" si="15"/>
        <v>5.9390386886030745E-2</v>
      </c>
      <c r="U30">
        <v>20</v>
      </c>
      <c r="V30">
        <f t="shared" si="16"/>
        <v>528.26922580111477</v>
      </c>
    </row>
    <row r="31" spans="1:22">
      <c r="A31">
        <v>2.8570000000000002</v>
      </c>
      <c r="B31">
        <v>500</v>
      </c>
      <c r="C31" s="6">
        <f t="shared" si="0"/>
        <v>24.484139428825117</v>
      </c>
      <c r="D31" s="12">
        <f t="shared" si="17"/>
        <v>0.38000000000000023</v>
      </c>
      <c r="E31">
        <f t="shared" si="1"/>
        <v>22.070886787555516</v>
      </c>
      <c r="F31" s="7">
        <f t="shared" si="2"/>
        <v>155.09704279983561</v>
      </c>
      <c r="G31">
        <f t="shared" si="3"/>
        <v>13.699966576630327</v>
      </c>
      <c r="H31">
        <f t="shared" si="4"/>
        <v>43.609718745789053</v>
      </c>
      <c r="I31">
        <f t="shared" si="5"/>
        <v>27.737293946994857</v>
      </c>
      <c r="J31">
        <f t="shared" si="6"/>
        <v>3.8750750706856118E-3</v>
      </c>
      <c r="K31">
        <f t="shared" si="7"/>
        <v>27.63022475186148</v>
      </c>
      <c r="L31">
        <f t="shared" si="8"/>
        <v>1.9367842968661231E-2</v>
      </c>
      <c r="M31">
        <f t="shared" si="9"/>
        <v>0.64220704931624439</v>
      </c>
      <c r="N31">
        <f t="shared" si="10"/>
        <v>1.690018550832221</v>
      </c>
      <c r="O31">
        <f t="shared" si="11"/>
        <v>0.38000000000000023</v>
      </c>
      <c r="P31">
        <f t="shared" si="12"/>
        <v>2.5801809936369786E-2</v>
      </c>
      <c r="Q31">
        <f t="shared" si="13"/>
        <v>27.095086897678613</v>
      </c>
      <c r="R31">
        <f t="shared" si="14"/>
        <v>71.302860257048934</v>
      </c>
      <c r="S31">
        <v>0.1</v>
      </c>
      <c r="T31">
        <f t="shared" si="15"/>
        <v>6.4220704931624448E-2</v>
      </c>
      <c r="U31">
        <v>20</v>
      </c>
      <c r="V31">
        <f t="shared" si="16"/>
        <v>541.90173795357225</v>
      </c>
    </row>
    <row r="32" spans="1:22">
      <c r="A32">
        <v>2.8570000000000002</v>
      </c>
      <c r="B32">
        <v>500</v>
      </c>
      <c r="C32" s="6">
        <f t="shared" si="0"/>
        <v>24.484139428825117</v>
      </c>
      <c r="D32" s="12">
        <f t="shared" si="17"/>
        <v>0.39000000000000024</v>
      </c>
      <c r="E32">
        <f t="shared" si="1"/>
        <v>22.070886787555516</v>
      </c>
      <c r="F32" s="7">
        <f t="shared" si="2"/>
        <v>155.09704279983561</v>
      </c>
      <c r="G32">
        <f t="shared" si="3"/>
        <v>13.699966576630327</v>
      </c>
      <c r="H32">
        <f t="shared" si="4"/>
        <v>43.609718745789053</v>
      </c>
      <c r="I32">
        <f t="shared" si="5"/>
        <v>28.467222735073669</v>
      </c>
      <c r="J32">
        <f t="shared" si="6"/>
        <v>3.9770252136355809E-3</v>
      </c>
      <c r="K32">
        <f t="shared" si="7"/>
        <v>28.354456347261682</v>
      </c>
      <c r="L32">
        <f t="shared" si="8"/>
        <v>2.0462376613496924E-2</v>
      </c>
      <c r="M32">
        <f t="shared" si="9"/>
        <v>0.69296595226061186</v>
      </c>
      <c r="N32">
        <f t="shared" si="10"/>
        <v>1.7768357750272088</v>
      </c>
      <c r="O32">
        <f t="shared" si="11"/>
        <v>0.39000000000000018</v>
      </c>
      <c r="P32">
        <f t="shared" si="12"/>
        <v>2.7127263740873417E-2</v>
      </c>
      <c r="Q32">
        <f t="shared" si="13"/>
        <v>27.774256782813055</v>
      </c>
      <c r="R32">
        <f t="shared" si="14"/>
        <v>71.216043032853946</v>
      </c>
      <c r="S32">
        <v>0.1</v>
      </c>
      <c r="T32">
        <f t="shared" si="15"/>
        <v>6.9296595226061186E-2</v>
      </c>
      <c r="U32">
        <v>20</v>
      </c>
      <c r="V32">
        <f t="shared" si="16"/>
        <v>555.48513565626104</v>
      </c>
    </row>
    <row r="33" spans="1:22">
      <c r="A33">
        <v>2.8570000000000002</v>
      </c>
      <c r="B33">
        <v>500</v>
      </c>
      <c r="C33" s="6">
        <f t="shared" si="0"/>
        <v>24.484139428825117</v>
      </c>
      <c r="D33" s="12">
        <f t="shared" si="17"/>
        <v>0.40000000000000024</v>
      </c>
      <c r="E33">
        <f t="shared" si="1"/>
        <v>22.070886787555516</v>
      </c>
      <c r="F33" s="7">
        <f t="shared" si="2"/>
        <v>155.09704279983561</v>
      </c>
      <c r="G33">
        <f t="shared" si="3"/>
        <v>13.699966576630327</v>
      </c>
      <c r="H33">
        <f t="shared" si="4"/>
        <v>43.609718745789053</v>
      </c>
      <c r="I33">
        <f t="shared" si="5"/>
        <v>29.197151523152481</v>
      </c>
      <c r="J33">
        <f t="shared" si="6"/>
        <v>4.0789733685772265E-3</v>
      </c>
      <c r="K33">
        <f t="shared" si="7"/>
        <v>29.078540929105575</v>
      </c>
      <c r="L33">
        <f t="shared" si="8"/>
        <v>2.1583578939210035E-2</v>
      </c>
      <c r="M33">
        <f t="shared" si="9"/>
        <v>0.74622957762730424</v>
      </c>
      <c r="N33">
        <f t="shared" si="10"/>
        <v>1.8655739440682595</v>
      </c>
      <c r="O33">
        <f t="shared" si="11"/>
        <v>0.40000000000000019</v>
      </c>
      <c r="P33">
        <f t="shared" si="12"/>
        <v>2.8482044947607015E-2</v>
      </c>
      <c r="Q33">
        <f t="shared" si="13"/>
        <v>28.450921945525174</v>
      </c>
      <c r="R33">
        <f t="shared" si="14"/>
        <v>71.127304863812896</v>
      </c>
      <c r="S33">
        <v>0.1</v>
      </c>
      <c r="T33">
        <f t="shared" si="15"/>
        <v>7.4622957762730424E-2</v>
      </c>
      <c r="U33">
        <v>20</v>
      </c>
      <c r="V33">
        <f t="shared" si="16"/>
        <v>569.01843891050351</v>
      </c>
    </row>
    <row r="34" spans="1:22">
      <c r="A34">
        <v>2.8570000000000002</v>
      </c>
      <c r="B34">
        <v>500</v>
      </c>
      <c r="C34" s="6">
        <f t="shared" si="0"/>
        <v>24.484139428825117</v>
      </c>
      <c r="D34" s="12">
        <f t="shared" si="17"/>
        <v>0.41000000000000025</v>
      </c>
      <c r="E34">
        <f t="shared" si="1"/>
        <v>22.070886787555516</v>
      </c>
      <c r="F34" s="7">
        <f t="shared" si="2"/>
        <v>155.09704279983561</v>
      </c>
      <c r="G34">
        <f t="shared" si="3"/>
        <v>13.699966576630327</v>
      </c>
      <c r="H34">
        <f t="shared" si="4"/>
        <v>43.609718745789053</v>
      </c>
      <c r="I34">
        <f t="shared" si="5"/>
        <v>29.92708031123129</v>
      </c>
      <c r="J34">
        <f t="shared" si="6"/>
        <v>4.1809194845762497E-3</v>
      </c>
      <c r="K34">
        <f t="shared" si="7"/>
        <v>29.802478547981366</v>
      </c>
      <c r="L34">
        <f t="shared" si="8"/>
        <v>2.2731132010019639E-2</v>
      </c>
      <c r="M34">
        <f t="shared" si="9"/>
        <v>0.80204583734986623</v>
      </c>
      <c r="N34">
        <f t="shared" si="10"/>
        <v>1.9562093593899164</v>
      </c>
      <c r="O34">
        <f t="shared" si="11"/>
        <v>0.4100000000000002</v>
      </c>
      <c r="P34">
        <f t="shared" si="12"/>
        <v>2.9865791746410936E-2</v>
      </c>
      <c r="Q34">
        <f t="shared" si="13"/>
        <v>29.125034473881424</v>
      </c>
      <c r="R34">
        <f t="shared" si="14"/>
        <v>71.036669448491239</v>
      </c>
      <c r="S34">
        <v>0.1</v>
      </c>
      <c r="T34">
        <f t="shared" si="15"/>
        <v>8.0204583734986623E-2</v>
      </c>
      <c r="U34">
        <v>20</v>
      </c>
      <c r="V34">
        <f t="shared" si="16"/>
        <v>582.5006894776285</v>
      </c>
    </row>
    <row r="35" spans="1:22">
      <c r="A35">
        <v>2.8570000000000002</v>
      </c>
      <c r="B35">
        <v>500</v>
      </c>
      <c r="C35" s="6">
        <f t="shared" si="0"/>
        <v>24.484139428825117</v>
      </c>
      <c r="D35" s="12">
        <f t="shared" si="17"/>
        <v>0.42000000000000026</v>
      </c>
      <c r="E35">
        <f t="shared" si="1"/>
        <v>22.070886787555516</v>
      </c>
      <c r="F35" s="7">
        <f t="shared" si="2"/>
        <v>155.09704279983561</v>
      </c>
      <c r="G35">
        <f t="shared" si="3"/>
        <v>13.699966576630327</v>
      </c>
      <c r="H35">
        <f t="shared" si="4"/>
        <v>43.609718745789053</v>
      </c>
      <c r="I35">
        <f t="shared" si="5"/>
        <v>30.657009099310105</v>
      </c>
      <c r="J35">
        <f t="shared" si="6"/>
        <v>4.2828635107014018E-3</v>
      </c>
      <c r="K35">
        <f t="shared" si="7"/>
        <v>30.526269254601722</v>
      </c>
      <c r="L35">
        <f t="shared" si="8"/>
        <v>2.3904712754461266E-2</v>
      </c>
      <c r="M35">
        <f t="shared" si="9"/>
        <v>0.86046154270497621</v>
      </c>
      <c r="N35">
        <f t="shared" si="10"/>
        <v>2.0487179588213706</v>
      </c>
      <c r="O35">
        <f t="shared" si="11"/>
        <v>0.42000000000000021</v>
      </c>
      <c r="P35">
        <f t="shared" si="12"/>
        <v>3.1278136775898788E-2</v>
      </c>
      <c r="Q35">
        <f t="shared" si="13"/>
        <v>29.796547556605127</v>
      </c>
      <c r="R35">
        <f t="shared" si="14"/>
        <v>70.944160849059784</v>
      </c>
      <c r="S35">
        <v>0.1</v>
      </c>
      <c r="T35">
        <f t="shared" si="15"/>
        <v>8.6046154270497624E-2</v>
      </c>
      <c r="U35">
        <v>20</v>
      </c>
      <c r="V35">
        <f t="shared" si="16"/>
        <v>595.93095113210256</v>
      </c>
    </row>
    <row r="36" spans="1:22">
      <c r="A36">
        <v>2.8570000000000002</v>
      </c>
      <c r="B36">
        <v>500</v>
      </c>
      <c r="C36" s="6">
        <f t="shared" si="0"/>
        <v>24.484139428825117</v>
      </c>
      <c r="D36" s="12">
        <f t="shared" si="17"/>
        <v>0.43000000000000027</v>
      </c>
      <c r="E36">
        <f t="shared" si="1"/>
        <v>22.070886787555516</v>
      </c>
      <c r="F36" s="7">
        <f t="shared" si="2"/>
        <v>155.09704279983561</v>
      </c>
      <c r="G36">
        <f t="shared" si="3"/>
        <v>13.699966576630327</v>
      </c>
      <c r="H36">
        <f t="shared" si="4"/>
        <v>43.609718745789053</v>
      </c>
      <c r="I36">
        <f t="shared" si="5"/>
        <v>31.386937887388918</v>
      </c>
      <c r="J36">
        <f t="shared" si="6"/>
        <v>4.3848053960245745E-3</v>
      </c>
      <c r="K36">
        <f t="shared" si="7"/>
        <v>31.249913099803603</v>
      </c>
      <c r="L36">
        <f t="shared" si="8"/>
        <v>2.510399316949341E-2</v>
      </c>
      <c r="M36">
        <f t="shared" si="9"/>
        <v>0.92152239259004254</v>
      </c>
      <c r="N36">
        <f t="shared" si="10"/>
        <v>2.1430753316047486</v>
      </c>
      <c r="O36">
        <f t="shared" si="11"/>
        <v>0.43000000000000022</v>
      </c>
      <c r="P36">
        <f t="shared" si="12"/>
        <v>3.2718707352744257E-2</v>
      </c>
      <c r="Q36">
        <f t="shared" si="13"/>
        <v>30.465415494798872</v>
      </c>
      <c r="R36">
        <f t="shared" si="14"/>
        <v>70.849803476276406</v>
      </c>
      <c r="S36">
        <v>0.1</v>
      </c>
      <c r="T36">
        <f t="shared" si="15"/>
        <v>9.2152239259004259E-2</v>
      </c>
      <c r="U36">
        <v>20</v>
      </c>
      <c r="V36">
        <f t="shared" si="16"/>
        <v>609.30830989597746</v>
      </c>
    </row>
    <row r="37" spans="1:22">
      <c r="A37">
        <v>2.8570000000000002</v>
      </c>
      <c r="B37">
        <v>500</v>
      </c>
      <c r="C37" s="6">
        <f t="shared" si="0"/>
        <v>24.484139428825117</v>
      </c>
      <c r="D37" s="12">
        <f t="shared" si="17"/>
        <v>0.44000000000000028</v>
      </c>
      <c r="E37">
        <f t="shared" si="1"/>
        <v>22.070886787555516</v>
      </c>
      <c r="F37" s="7">
        <f t="shared" si="2"/>
        <v>155.09704279983561</v>
      </c>
      <c r="G37">
        <f t="shared" si="3"/>
        <v>13.699966576630327</v>
      </c>
      <c r="H37">
        <f t="shared" si="4"/>
        <v>43.609718745789053</v>
      </c>
      <c r="I37">
        <f t="shared" si="5"/>
        <v>32.116866675467733</v>
      </c>
      <c r="J37">
        <f t="shared" si="6"/>
        <v>4.4867450896208649E-3</v>
      </c>
      <c r="K37">
        <f t="shared" si="7"/>
        <v>31.973410134548114</v>
      </c>
      <c r="L37">
        <f t="shared" si="8"/>
        <v>2.6328640525738467E-2</v>
      </c>
      <c r="M37">
        <f t="shared" si="9"/>
        <v>0.98527296273414156</v>
      </c>
      <c r="N37">
        <f t="shared" si="10"/>
        <v>2.239256733486684</v>
      </c>
      <c r="O37">
        <f t="shared" si="11"/>
        <v>0.44000000000000034</v>
      </c>
      <c r="P37">
        <f t="shared" si="12"/>
        <v>3.4187125702086776E-2</v>
      </c>
      <c r="Q37">
        <f t="shared" si="13"/>
        <v>31.131593712733594</v>
      </c>
      <c r="R37">
        <f t="shared" si="14"/>
        <v>70.753622074394485</v>
      </c>
      <c r="S37">
        <v>0.1</v>
      </c>
      <c r="T37">
        <f t="shared" si="15"/>
        <v>9.8527296273414167E-2</v>
      </c>
      <c r="U37">
        <v>20</v>
      </c>
      <c r="V37">
        <f t="shared" si="16"/>
        <v>622.63187425467186</v>
      </c>
    </row>
    <row r="38" spans="1:22">
      <c r="A38">
        <v>2.8570000000000002</v>
      </c>
      <c r="B38">
        <v>500</v>
      </c>
      <c r="C38" s="6">
        <f t="shared" si="0"/>
        <v>24.484139428825117</v>
      </c>
      <c r="D38" s="12">
        <f t="shared" si="17"/>
        <v>0.45000000000000029</v>
      </c>
      <c r="E38">
        <f t="shared" si="1"/>
        <v>22.070886787555516</v>
      </c>
      <c r="F38" s="7">
        <f t="shared" si="2"/>
        <v>155.09704279983561</v>
      </c>
      <c r="G38">
        <f t="shared" si="3"/>
        <v>13.699966576630327</v>
      </c>
      <c r="H38">
        <f t="shared" si="4"/>
        <v>43.609718745789053</v>
      </c>
      <c r="I38">
        <f t="shared" si="5"/>
        <v>32.846795463546542</v>
      </c>
      <c r="J38">
        <f t="shared" si="6"/>
        <v>4.5886825405686577E-3</v>
      </c>
      <c r="K38">
        <f t="shared" si="7"/>
        <v>32.69676040992038</v>
      </c>
      <c r="L38">
        <f t="shared" si="8"/>
        <v>2.7578317573638267E-2</v>
      </c>
      <c r="M38">
        <f t="shared" si="9"/>
        <v>1.0517566958401077</v>
      </c>
      <c r="N38">
        <f t="shared" si="10"/>
        <v>2.3372371018669043</v>
      </c>
      <c r="O38">
        <f t="shared" si="11"/>
        <v>0.45000000000000029</v>
      </c>
      <c r="P38">
        <f t="shared" si="12"/>
        <v>3.56830091888077E-2</v>
      </c>
      <c r="Q38">
        <f t="shared" si="13"/>
        <v>31.795038767706433</v>
      </c>
      <c r="R38">
        <f t="shared" si="14"/>
        <v>70.655641706014251</v>
      </c>
      <c r="S38">
        <v>0.1</v>
      </c>
      <c r="T38">
        <f t="shared" si="15"/>
        <v>0.10517566958401077</v>
      </c>
      <c r="U38">
        <v>20</v>
      </c>
      <c r="V38">
        <f t="shared" si="16"/>
        <v>635.90077535412865</v>
      </c>
    </row>
    <row r="39" spans="1:22">
      <c r="A39">
        <v>2.8570000000000002</v>
      </c>
      <c r="B39">
        <v>500</v>
      </c>
      <c r="C39" s="6">
        <f t="shared" si="0"/>
        <v>24.484139428825117</v>
      </c>
      <c r="D39" s="12">
        <f t="shared" si="17"/>
        <v>0.4600000000000003</v>
      </c>
      <c r="E39">
        <f t="shared" si="1"/>
        <v>22.070886787555516</v>
      </c>
      <c r="F39" s="7">
        <f t="shared" si="2"/>
        <v>155.09704279983561</v>
      </c>
      <c r="G39">
        <f t="shared" si="3"/>
        <v>13.699966576630327</v>
      </c>
      <c r="H39">
        <f t="shared" si="4"/>
        <v>43.609718745789053</v>
      </c>
      <c r="I39">
        <f t="shared" si="5"/>
        <v>33.57672425162535</v>
      </c>
      <c r="J39">
        <f t="shared" si="6"/>
        <v>4.6906176979497043E-3</v>
      </c>
      <c r="K39">
        <f t="shared" si="7"/>
        <v>33.419963977129385</v>
      </c>
      <c r="L39">
        <f t="shared" si="8"/>
        <v>2.8852682750300396E-2</v>
      </c>
      <c r="M39">
        <f t="shared" si="9"/>
        <v>1.1210158926545528</v>
      </c>
      <c r="N39">
        <f t="shared" si="10"/>
        <v>2.4369910709881566</v>
      </c>
      <c r="O39">
        <f t="shared" si="11"/>
        <v>0.46000000000000035</v>
      </c>
      <c r="P39">
        <f t="shared" si="12"/>
        <v>3.7205970549437507E-2</v>
      </c>
      <c r="Q39">
        <f t="shared" si="13"/>
        <v>32.455708358970803</v>
      </c>
      <c r="R39">
        <f t="shared" si="14"/>
        <v>70.555887736892998</v>
      </c>
      <c r="S39">
        <v>0.1</v>
      </c>
      <c r="T39">
        <f t="shared" si="15"/>
        <v>0.11210158926545528</v>
      </c>
      <c r="U39">
        <v>20</v>
      </c>
      <c r="V39">
        <f t="shared" si="16"/>
        <v>649.11416717941609</v>
      </c>
    </row>
    <row r="40" spans="1:22">
      <c r="A40">
        <v>2.8570000000000002</v>
      </c>
      <c r="B40">
        <v>500</v>
      </c>
      <c r="C40" s="6">
        <f t="shared" si="0"/>
        <v>24.484139428825117</v>
      </c>
      <c r="D40" s="12">
        <f t="shared" si="17"/>
        <v>0.47000000000000031</v>
      </c>
      <c r="E40">
        <f t="shared" si="1"/>
        <v>22.070886787555516</v>
      </c>
      <c r="F40" s="7">
        <f t="shared" si="2"/>
        <v>155.09704279983561</v>
      </c>
      <c r="G40">
        <f t="shared" si="3"/>
        <v>13.699966576630327</v>
      </c>
      <c r="H40">
        <f t="shared" si="4"/>
        <v>43.609718745789053</v>
      </c>
      <c r="I40">
        <f t="shared" si="5"/>
        <v>34.306653039704166</v>
      </c>
      <c r="J40">
        <f t="shared" si="6"/>
        <v>4.7925505108491881E-3</v>
      </c>
      <c r="K40">
        <f t="shared" si="7"/>
        <v>34.143020887507802</v>
      </c>
      <c r="L40">
        <f t="shared" si="8"/>
        <v>3.0151390386823795E-2</v>
      </c>
      <c r="M40">
        <f t="shared" si="9"/>
        <v>1.1930917039610855</v>
      </c>
      <c r="N40">
        <f t="shared" si="10"/>
        <v>2.5384929871512441</v>
      </c>
      <c r="O40">
        <f t="shared" si="11"/>
        <v>0.47000000000000031</v>
      </c>
      <c r="P40">
        <f t="shared" si="12"/>
        <v>3.8755618124446473E-2</v>
      </c>
      <c r="Q40">
        <f t="shared" si="13"/>
        <v>33.113561335743078</v>
      </c>
      <c r="R40">
        <f t="shared" si="14"/>
        <v>70.454385820729911</v>
      </c>
      <c r="S40">
        <v>0.1</v>
      </c>
      <c r="T40">
        <f t="shared" si="15"/>
        <v>0.11930917039610855</v>
      </c>
      <c r="U40">
        <v>20</v>
      </c>
      <c r="V40">
        <f t="shared" si="16"/>
        <v>662.27122671486154</v>
      </c>
    </row>
    <row r="41" spans="1:22">
      <c r="A41">
        <v>2.8570000000000002</v>
      </c>
      <c r="B41">
        <v>500</v>
      </c>
      <c r="C41" s="6">
        <f t="shared" si="0"/>
        <v>24.484139428825117</v>
      </c>
      <c r="D41" s="12">
        <f t="shared" si="17"/>
        <v>0.48000000000000032</v>
      </c>
      <c r="E41">
        <f t="shared" si="1"/>
        <v>22.070886787555516</v>
      </c>
      <c r="F41" s="7">
        <f t="shared" si="2"/>
        <v>155.09704279983561</v>
      </c>
      <c r="G41">
        <f t="shared" si="3"/>
        <v>13.699966576630327</v>
      </c>
      <c r="H41">
        <f t="shared" si="4"/>
        <v>43.609718745789053</v>
      </c>
      <c r="I41">
        <f t="shared" si="5"/>
        <v>35.036581827782982</v>
      </c>
      <c r="J41">
        <f t="shared" si="6"/>
        <v>4.8944809283558164E-3</v>
      </c>
      <c r="K41">
        <f t="shared" si="7"/>
        <v>34.865931192511866</v>
      </c>
      <c r="L41">
        <f t="shared" si="8"/>
        <v>3.1474090915889041E-2</v>
      </c>
      <c r="M41">
        <f t="shared" si="9"/>
        <v>1.2680241234913692</v>
      </c>
      <c r="N41">
        <f t="shared" si="10"/>
        <v>2.6417169239403506</v>
      </c>
      <c r="O41">
        <f t="shared" si="11"/>
        <v>0.48000000000000048</v>
      </c>
      <c r="P41">
        <f t="shared" si="12"/>
        <v>4.0331556090692375E-2</v>
      </c>
      <c r="Q41">
        <f t="shared" si="13"/>
        <v>33.768557704291617</v>
      </c>
      <c r="R41">
        <f t="shared" si="14"/>
        <v>70.351161883940819</v>
      </c>
      <c r="S41">
        <v>0.1</v>
      </c>
      <c r="T41">
        <f t="shared" si="15"/>
        <v>0.12680241234913692</v>
      </c>
      <c r="U41">
        <v>20</v>
      </c>
      <c r="V41">
        <f t="shared" si="16"/>
        <v>675.37115408583236</v>
      </c>
    </row>
    <row r="42" spans="1:22">
      <c r="A42">
        <v>2.8570000000000002</v>
      </c>
      <c r="B42">
        <v>500</v>
      </c>
      <c r="C42" s="6">
        <f t="shared" si="0"/>
        <v>24.484139428825117</v>
      </c>
      <c r="D42" s="12">
        <f t="shared" si="17"/>
        <v>0.49000000000000032</v>
      </c>
      <c r="E42">
        <f t="shared" si="1"/>
        <v>22.070886787555516</v>
      </c>
      <c r="F42" s="7">
        <f t="shared" si="2"/>
        <v>155.09704279983561</v>
      </c>
      <c r="G42">
        <f t="shared" si="3"/>
        <v>13.699966576630327</v>
      </c>
      <c r="H42">
        <f t="shared" si="4"/>
        <v>43.609718745789053</v>
      </c>
      <c r="I42">
        <f t="shared" si="5"/>
        <v>35.76651061586179</v>
      </c>
      <c r="J42">
        <f t="shared" si="6"/>
        <v>4.9964088995618824E-3</v>
      </c>
      <c r="K42">
        <f t="shared" si="7"/>
        <v>35.588694943721187</v>
      </c>
      <c r="L42">
        <f t="shared" si="8"/>
        <v>3.282043107940702E-2</v>
      </c>
      <c r="M42">
        <f t="shared" si="9"/>
        <v>1.3458519817470473</v>
      </c>
      <c r="N42">
        <f t="shared" si="10"/>
        <v>2.7466366974429519</v>
      </c>
      <c r="O42">
        <f t="shared" si="11"/>
        <v>0.49000000000000032</v>
      </c>
      <c r="P42">
        <f t="shared" si="12"/>
        <v>4.1933384693785526E-2</v>
      </c>
      <c r="Q42">
        <f t="shared" si="13"/>
        <v>34.420658634114744</v>
      </c>
      <c r="R42">
        <f t="shared" si="14"/>
        <v>70.246242110438203</v>
      </c>
      <c r="S42">
        <v>0.1</v>
      </c>
      <c r="T42">
        <f t="shared" si="15"/>
        <v>0.13458519817470474</v>
      </c>
      <c r="U42">
        <v>20</v>
      </c>
      <c r="V42">
        <f t="shared" si="16"/>
        <v>688.41317268229488</v>
      </c>
    </row>
    <row r="43" spans="1:22">
      <c r="A43">
        <v>2.8570000000000002</v>
      </c>
      <c r="B43">
        <v>500</v>
      </c>
      <c r="C43" s="6">
        <f t="shared" si="0"/>
        <v>24.484139428825117</v>
      </c>
      <c r="D43" s="12">
        <f t="shared" si="17"/>
        <v>0.50000000000000033</v>
      </c>
      <c r="E43">
        <f t="shared" si="1"/>
        <v>22.070886787555516</v>
      </c>
      <c r="F43" s="7">
        <f t="shared" si="2"/>
        <v>155.09704279983561</v>
      </c>
      <c r="G43">
        <f t="shared" si="3"/>
        <v>13.699966576630327</v>
      </c>
      <c r="H43">
        <f t="shared" si="4"/>
        <v>43.609718745789053</v>
      </c>
      <c r="I43">
        <f t="shared" si="5"/>
        <v>36.496439403940606</v>
      </c>
      <c r="J43">
        <f t="shared" si="6"/>
        <v>5.0983343735633473E-3</v>
      </c>
      <c r="K43">
        <f t="shared" si="7"/>
        <v>36.31131219283867</v>
      </c>
      <c r="L43">
        <f t="shared" si="8"/>
        <v>3.4190054136015058E-2</v>
      </c>
      <c r="M43">
        <f t="shared" si="9"/>
        <v>1.426612940724838</v>
      </c>
      <c r="N43">
        <f t="shared" si="10"/>
        <v>2.8532258814496743</v>
      </c>
      <c r="O43">
        <f t="shared" si="11"/>
        <v>0.50000000000000033</v>
      </c>
      <c r="P43">
        <f t="shared" si="12"/>
        <v>4.35607004801477E-2</v>
      </c>
      <c r="Q43">
        <f t="shared" si="13"/>
        <v>35.069826463215769</v>
      </c>
      <c r="R43">
        <f t="shared" si="14"/>
        <v>70.139652926431495</v>
      </c>
      <c r="S43">
        <v>0.1</v>
      </c>
      <c r="T43">
        <f t="shared" si="15"/>
        <v>0.14266129407248382</v>
      </c>
      <c r="U43">
        <v>20</v>
      </c>
      <c r="V43">
        <f t="shared" si="16"/>
        <v>701.3965292643154</v>
      </c>
    </row>
    <row r="44" spans="1:22">
      <c r="A44">
        <v>2.8570000000000002</v>
      </c>
      <c r="B44">
        <v>500</v>
      </c>
      <c r="C44" s="6">
        <f t="shared" si="0"/>
        <v>24.484139428825117</v>
      </c>
      <c r="D44" s="12">
        <f t="shared" si="17"/>
        <v>0.51000000000000034</v>
      </c>
      <c r="E44">
        <f t="shared" si="1"/>
        <v>22.070886787555516</v>
      </c>
      <c r="F44" s="7">
        <f t="shared" si="2"/>
        <v>155.09704279983561</v>
      </c>
      <c r="G44">
        <f t="shared" si="3"/>
        <v>13.699966576630327</v>
      </c>
      <c r="H44">
        <f t="shared" si="4"/>
        <v>43.609718745789053</v>
      </c>
      <c r="I44">
        <f t="shared" si="5"/>
        <v>37.226368192019414</v>
      </c>
      <c r="J44">
        <f t="shared" si="6"/>
        <v>5.2002572994599211E-3</v>
      </c>
      <c r="K44">
        <f t="shared" si="7"/>
        <v>37.033782991690266</v>
      </c>
      <c r="L44">
        <f t="shared" si="8"/>
        <v>3.5582600068219339E-2</v>
      </c>
      <c r="M44">
        <f t="shared" si="9"/>
        <v>1.5103434895356818</v>
      </c>
      <c r="N44">
        <f t="shared" si="10"/>
        <v>2.961457822618982</v>
      </c>
      <c r="O44">
        <f t="shared" si="11"/>
        <v>0.51000000000000023</v>
      </c>
      <c r="P44">
        <f t="shared" si="12"/>
        <v>4.5213096528534079E-2</v>
      </c>
      <c r="Q44">
        <f t="shared" si="13"/>
        <v>35.716024702483729</v>
      </c>
      <c r="R44">
        <f t="shared" si="14"/>
        <v>70.031420985262173</v>
      </c>
      <c r="S44">
        <v>0.1</v>
      </c>
      <c r="T44">
        <f t="shared" si="15"/>
        <v>0.15103434895356818</v>
      </c>
      <c r="U44">
        <v>20</v>
      </c>
      <c r="V44">
        <f t="shared" si="16"/>
        <v>714.32049404967461</v>
      </c>
    </row>
    <row r="45" spans="1:22">
      <c r="A45">
        <v>2.8570000000000002</v>
      </c>
      <c r="B45">
        <v>500</v>
      </c>
      <c r="C45" s="6">
        <f t="shared" si="0"/>
        <v>24.484139428825117</v>
      </c>
      <c r="D45" s="12">
        <f t="shared" si="17"/>
        <v>0.52000000000000035</v>
      </c>
      <c r="E45">
        <f t="shared" si="1"/>
        <v>22.070886787555516</v>
      </c>
      <c r="F45" s="7">
        <f t="shared" si="2"/>
        <v>155.09704279983561</v>
      </c>
      <c r="G45">
        <f t="shared" si="3"/>
        <v>13.699966576630327</v>
      </c>
      <c r="H45">
        <f t="shared" si="4"/>
        <v>43.609718745789053</v>
      </c>
      <c r="I45">
        <f t="shared" si="5"/>
        <v>37.95629698009823</v>
      </c>
      <c r="J45">
        <f t="shared" si="6"/>
        <v>5.3021776263551292E-3</v>
      </c>
      <c r="K45">
        <f t="shared" si="7"/>
        <v>37.756107392224912</v>
      </c>
      <c r="L45">
        <f t="shared" si="8"/>
        <v>3.6997705788989532E-2</v>
      </c>
      <c r="M45">
        <f t="shared" si="9"/>
        <v>1.5970789409083506</v>
      </c>
      <c r="N45">
        <f t="shared" si="10"/>
        <v>3.0713056555929796</v>
      </c>
      <c r="O45">
        <f t="shared" si="11"/>
        <v>0.52000000000000046</v>
      </c>
      <c r="P45">
        <f t="shared" si="12"/>
        <v>4.6890162680808846E-2</v>
      </c>
      <c r="Q45">
        <f t="shared" si="13"/>
        <v>36.359218039189884</v>
      </c>
      <c r="R45">
        <f t="shared" si="14"/>
        <v>69.92157315228819</v>
      </c>
      <c r="S45">
        <v>0.1</v>
      </c>
      <c r="T45">
        <f t="shared" si="15"/>
        <v>0.15970789409083508</v>
      </c>
      <c r="U45">
        <v>20</v>
      </c>
      <c r="V45">
        <f t="shared" si="16"/>
        <v>727.18436078379773</v>
      </c>
    </row>
    <row r="46" spans="1:22">
      <c r="A46">
        <v>2.8570000000000002</v>
      </c>
      <c r="B46">
        <v>500</v>
      </c>
      <c r="C46" s="6">
        <f t="shared" si="0"/>
        <v>24.484139428825117</v>
      </c>
      <c r="D46" s="12">
        <f t="shared" si="17"/>
        <v>0.53000000000000036</v>
      </c>
      <c r="E46">
        <f t="shared" si="1"/>
        <v>22.070886787555516</v>
      </c>
      <c r="F46" s="7">
        <f t="shared" si="2"/>
        <v>155.09704279983561</v>
      </c>
      <c r="G46">
        <f t="shared" si="3"/>
        <v>13.699966576630327</v>
      </c>
      <c r="H46">
        <f t="shared" si="4"/>
        <v>43.609718745789053</v>
      </c>
      <c r="I46">
        <f t="shared" si="5"/>
        <v>38.686225768177039</v>
      </c>
      <c r="J46">
        <f t="shared" si="6"/>
        <v>5.4040953033563984E-3</v>
      </c>
      <c r="K46">
        <f t="shared" si="7"/>
        <v>38.47828544651432</v>
      </c>
      <c r="L46">
        <f t="shared" si="8"/>
        <v>3.8435005347608131E-2</v>
      </c>
      <c r="M46">
        <f t="shared" si="9"/>
        <v>1.6868534285662846</v>
      </c>
      <c r="N46">
        <f t="shared" si="10"/>
        <v>3.1827423180495913</v>
      </c>
      <c r="O46">
        <f t="shared" si="11"/>
        <v>0.53000000000000036</v>
      </c>
      <c r="P46">
        <f t="shared" si="12"/>
        <v>4.8591485771749487E-2</v>
      </c>
      <c r="Q46">
        <f t="shared" si="13"/>
        <v>36.999372339610751</v>
      </c>
      <c r="R46">
        <f t="shared" si="14"/>
        <v>69.810136489831564</v>
      </c>
      <c r="S46">
        <v>0.1</v>
      </c>
      <c r="T46">
        <f t="shared" si="15"/>
        <v>0.16868534285662848</v>
      </c>
      <c r="U46">
        <v>20</v>
      </c>
      <c r="V46">
        <f t="shared" si="16"/>
        <v>739.987446792215</v>
      </c>
    </row>
    <row r="47" spans="1:22">
      <c r="A47">
        <v>2.8570000000000002</v>
      </c>
      <c r="B47">
        <v>500</v>
      </c>
      <c r="C47" s="6">
        <f t="shared" si="0"/>
        <v>24.484139428825117</v>
      </c>
      <c r="D47" s="12">
        <f t="shared" si="17"/>
        <v>0.54000000000000037</v>
      </c>
      <c r="E47">
        <f t="shared" si="1"/>
        <v>22.070886787555516</v>
      </c>
      <c r="F47" s="7">
        <f t="shared" si="2"/>
        <v>155.09704279983561</v>
      </c>
      <c r="G47">
        <f t="shared" si="3"/>
        <v>13.699966576630327</v>
      </c>
      <c r="H47">
        <f t="shared" si="4"/>
        <v>43.609718745789053</v>
      </c>
      <c r="I47">
        <f t="shared" si="5"/>
        <v>39.416154556255847</v>
      </c>
      <c r="J47">
        <f t="shared" si="6"/>
        <v>5.5060102795751239E-3</v>
      </c>
      <c r="K47">
        <f t="shared" si="7"/>
        <v>39.200317206752857</v>
      </c>
      <c r="L47">
        <f t="shared" si="8"/>
        <v>3.989413013458265E-2</v>
      </c>
      <c r="M47">
        <f t="shared" si="9"/>
        <v>1.7796999054661149</v>
      </c>
      <c r="N47">
        <f t="shared" si="10"/>
        <v>3.2957405656779883</v>
      </c>
      <c r="O47">
        <f t="shared" si="11"/>
        <v>0.54000000000000037</v>
      </c>
      <c r="P47">
        <f t="shared" si="12"/>
        <v>5.031664985767921E-2</v>
      </c>
      <c r="Q47">
        <f t="shared" si="13"/>
        <v>37.636454650789737</v>
      </c>
      <c r="R47">
        <f t="shared" si="14"/>
        <v>69.697138242203167</v>
      </c>
      <c r="S47">
        <v>0.1</v>
      </c>
      <c r="T47">
        <f t="shared" si="15"/>
        <v>0.1779699905466115</v>
      </c>
      <c r="U47">
        <v>20</v>
      </c>
      <c r="V47">
        <f t="shared" si="16"/>
        <v>752.72909301579477</v>
      </c>
    </row>
    <row r="48" spans="1:22">
      <c r="A48">
        <v>2.8570000000000002</v>
      </c>
      <c r="B48">
        <v>500</v>
      </c>
      <c r="C48" s="6">
        <f t="shared" si="0"/>
        <v>24.484139428825117</v>
      </c>
      <c r="D48" s="12">
        <f t="shared" si="17"/>
        <v>0.55000000000000038</v>
      </c>
      <c r="E48">
        <f t="shared" si="1"/>
        <v>22.070886787555516</v>
      </c>
      <c r="F48" s="7">
        <f t="shared" si="2"/>
        <v>155.09704279983561</v>
      </c>
      <c r="G48">
        <f t="shared" si="3"/>
        <v>13.699966576630327</v>
      </c>
      <c r="H48">
        <f t="shared" si="4"/>
        <v>43.609718745789053</v>
      </c>
      <c r="I48">
        <f t="shared" si="5"/>
        <v>40.146083344334663</v>
      </c>
      <c r="J48">
        <f t="shared" si="6"/>
        <v>5.6079225041267538E-3</v>
      </c>
      <c r="K48">
        <f t="shared" si="7"/>
        <v>39.922202725257378</v>
      </c>
      <c r="L48">
        <f t="shared" si="8"/>
        <v>4.1374709085446715E-2</v>
      </c>
      <c r="M48">
        <f t="shared" si="9"/>
        <v>1.8756501428850318</v>
      </c>
      <c r="N48">
        <f t="shared" si="10"/>
        <v>3.4102729870636921</v>
      </c>
      <c r="O48">
        <f t="shared" si="11"/>
        <v>0.55000000000000027</v>
      </c>
      <c r="P48">
        <f t="shared" si="12"/>
        <v>5.2065236443720492E-2</v>
      </c>
      <c r="Q48">
        <f t="shared" si="13"/>
        <v>38.270433201449627</v>
      </c>
      <c r="R48">
        <f t="shared" si="14"/>
        <v>69.582605820817463</v>
      </c>
      <c r="S48">
        <v>0.1</v>
      </c>
      <c r="T48">
        <f t="shared" si="15"/>
        <v>0.1875650142885032</v>
      </c>
      <c r="U48">
        <v>20</v>
      </c>
      <c r="V48">
        <f t="shared" si="16"/>
        <v>765.40866402899258</v>
      </c>
    </row>
    <row r="49" spans="1:22">
      <c r="A49">
        <v>2.8570000000000002</v>
      </c>
      <c r="B49">
        <v>500</v>
      </c>
      <c r="C49" s="6">
        <f t="shared" si="0"/>
        <v>24.484139428825117</v>
      </c>
      <c r="D49" s="12">
        <f t="shared" si="17"/>
        <v>0.56000000000000039</v>
      </c>
      <c r="E49">
        <f t="shared" si="1"/>
        <v>22.070886787555516</v>
      </c>
      <c r="F49" s="7">
        <f t="shared" si="2"/>
        <v>155.09704279983561</v>
      </c>
      <c r="G49">
        <f t="shared" si="3"/>
        <v>13.699966576630327</v>
      </c>
      <c r="H49">
        <f t="shared" si="4"/>
        <v>43.609718745789053</v>
      </c>
      <c r="I49">
        <f t="shared" si="5"/>
        <v>40.876012132413472</v>
      </c>
      <c r="J49">
        <f t="shared" si="6"/>
        <v>5.7098319261308615E-3</v>
      </c>
      <c r="K49">
        <f t="shared" si="7"/>
        <v>40.643942054467061</v>
      </c>
      <c r="L49">
        <f t="shared" si="8"/>
        <v>4.2876368883255966E-2</v>
      </c>
      <c r="M49">
        <f t="shared" si="9"/>
        <v>1.9747347303434211</v>
      </c>
      <c r="N49">
        <f t="shared" si="10"/>
        <v>3.5263120184703922</v>
      </c>
      <c r="O49">
        <f t="shared" si="11"/>
        <v>0.56000000000000028</v>
      </c>
      <c r="P49">
        <f t="shared" si="12"/>
        <v>5.383682470947164E-2</v>
      </c>
      <c r="Q49">
        <f t="shared" si="13"/>
        <v>38.90127740207005</v>
      </c>
      <c r="R49">
        <f t="shared" si="14"/>
        <v>69.466566789410763</v>
      </c>
      <c r="S49">
        <v>0.1</v>
      </c>
      <c r="T49">
        <f t="shared" si="15"/>
        <v>0.19747347303434212</v>
      </c>
      <c r="U49">
        <v>20</v>
      </c>
      <c r="V49">
        <f t="shared" si="16"/>
        <v>778.02554804140095</v>
      </c>
    </row>
    <row r="50" spans="1:22">
      <c r="A50">
        <v>2.8570000000000002</v>
      </c>
      <c r="B50">
        <v>500</v>
      </c>
      <c r="C50" s="6">
        <f t="shared" si="0"/>
        <v>24.484139428825117</v>
      </c>
      <c r="D50" s="12">
        <f t="shared" si="17"/>
        <v>0.5700000000000004</v>
      </c>
      <c r="E50">
        <f t="shared" si="1"/>
        <v>22.070886787555516</v>
      </c>
      <c r="F50" s="7">
        <f t="shared" si="2"/>
        <v>155.09704279983561</v>
      </c>
      <c r="G50">
        <f t="shared" si="3"/>
        <v>13.699966576630327</v>
      </c>
      <c r="H50">
        <f t="shared" si="4"/>
        <v>43.609718745789053</v>
      </c>
      <c r="I50">
        <f t="shared" si="5"/>
        <v>41.605940920492287</v>
      </c>
      <c r="J50">
        <f t="shared" si="6"/>
        <v>5.8117384947112194E-3</v>
      </c>
      <c r="K50">
        <f t="shared" si="7"/>
        <v>41.365535246943296</v>
      </c>
      <c r="L50">
        <f t="shared" si="8"/>
        <v>4.4398734159619035E-2</v>
      </c>
      <c r="M50">
        <f t="shared" si="9"/>
        <v>2.076983076348375</v>
      </c>
      <c r="N50">
        <f t="shared" si="10"/>
        <v>3.6438299585059184</v>
      </c>
      <c r="O50">
        <f t="shared" si="11"/>
        <v>0.5700000000000004</v>
      </c>
      <c r="P50">
        <f t="shared" si="12"/>
        <v>5.5630991732914782E-2</v>
      </c>
      <c r="Q50">
        <f t="shared" si="13"/>
        <v>39.52895784414391</v>
      </c>
      <c r="R50">
        <f t="shared" si="14"/>
        <v>69.349048849375237</v>
      </c>
      <c r="S50">
        <v>0.1</v>
      </c>
      <c r="T50">
        <f t="shared" si="15"/>
        <v>0.20769830763483751</v>
      </c>
      <c r="U50">
        <v>20</v>
      </c>
      <c r="V50">
        <f t="shared" si="16"/>
        <v>790.57915688287824</v>
      </c>
    </row>
    <row r="51" spans="1:22">
      <c r="A51">
        <v>2.8570000000000002</v>
      </c>
      <c r="B51">
        <v>500</v>
      </c>
      <c r="C51" s="6">
        <f t="shared" si="0"/>
        <v>24.484139428825117</v>
      </c>
      <c r="D51" s="12">
        <f t="shared" si="17"/>
        <v>0.5800000000000004</v>
      </c>
      <c r="E51">
        <f t="shared" si="1"/>
        <v>22.070886787555516</v>
      </c>
      <c r="F51" s="7">
        <f t="shared" si="2"/>
        <v>155.09704279983561</v>
      </c>
      <c r="G51">
        <f t="shared" si="3"/>
        <v>13.699966576630327</v>
      </c>
      <c r="H51">
        <f t="shared" si="4"/>
        <v>43.609718745789053</v>
      </c>
      <c r="I51">
        <f t="shared" si="5"/>
        <v>42.335869708571103</v>
      </c>
      <c r="J51">
        <f t="shared" si="6"/>
        <v>5.91364215899588E-3</v>
      </c>
      <c r="K51">
        <f t="shared" si="7"/>
        <v>42.086982355369479</v>
      </c>
      <c r="L51">
        <f t="shared" si="8"/>
        <v>4.5941427694082271E-2</v>
      </c>
      <c r="M51">
        <f t="shared" si="9"/>
        <v>2.1824234099429427</v>
      </c>
      <c r="N51">
        <f t="shared" si="10"/>
        <v>3.762798982660243</v>
      </c>
      <c r="O51">
        <f t="shared" si="11"/>
        <v>0.58000000000000029</v>
      </c>
      <c r="P51">
        <f t="shared" si="12"/>
        <v>5.7447312712370122E-2</v>
      </c>
      <c r="Q51">
        <f t="shared" si="13"/>
        <v>40.153446298628154</v>
      </c>
      <c r="R51">
        <f t="shared" si="14"/>
        <v>69.230079825220912</v>
      </c>
      <c r="S51">
        <v>0.1</v>
      </c>
      <c r="T51">
        <f t="shared" si="15"/>
        <v>0.21824234099429429</v>
      </c>
      <c r="U51">
        <v>20</v>
      </c>
      <c r="V51">
        <f t="shared" si="16"/>
        <v>803.06892597256308</v>
      </c>
    </row>
    <row r="52" spans="1:22">
      <c r="A52">
        <v>2.8570000000000002</v>
      </c>
      <c r="B52">
        <v>500</v>
      </c>
      <c r="C52" s="6">
        <f t="shared" si="0"/>
        <v>24.484139428825117</v>
      </c>
      <c r="D52" s="12">
        <f t="shared" si="17"/>
        <v>0.59000000000000041</v>
      </c>
      <c r="E52">
        <f t="shared" si="1"/>
        <v>22.070886787555516</v>
      </c>
      <c r="F52" s="7">
        <f t="shared" si="2"/>
        <v>155.09704279983561</v>
      </c>
      <c r="G52">
        <f t="shared" si="3"/>
        <v>13.699966576630327</v>
      </c>
      <c r="H52">
        <f t="shared" si="4"/>
        <v>43.609718745789053</v>
      </c>
      <c r="I52">
        <f t="shared" si="5"/>
        <v>43.065798496649919</v>
      </c>
      <c r="J52">
        <f t="shared" si="6"/>
        <v>6.0155428681172504E-3</v>
      </c>
      <c r="K52">
        <f t="shared" si="7"/>
        <v>42.808283432550894</v>
      </c>
      <c r="L52">
        <f t="shared" si="8"/>
        <v>4.7504070611716465E-2</v>
      </c>
      <c r="M52">
        <f t="shared" si="9"/>
        <v>2.2910827830452889</v>
      </c>
      <c r="N52">
        <f t="shared" si="10"/>
        <v>3.8831911577038767</v>
      </c>
      <c r="O52">
        <f t="shared" si="11"/>
        <v>0.59000000000000052</v>
      </c>
      <c r="P52">
        <f t="shared" si="12"/>
        <v>5.9285361186318726E-2</v>
      </c>
      <c r="Q52">
        <f t="shared" si="13"/>
        <v>40.774715713604628</v>
      </c>
      <c r="R52">
        <f t="shared" si="14"/>
        <v>69.109687650177293</v>
      </c>
      <c r="S52">
        <v>0.1</v>
      </c>
      <c r="T52">
        <f t="shared" si="15"/>
        <v>0.2291082783045289</v>
      </c>
      <c r="U52">
        <v>20</v>
      </c>
      <c r="V52">
        <f t="shared" si="16"/>
        <v>815.49431427209254</v>
      </c>
    </row>
    <row r="53" spans="1:22">
      <c r="A53">
        <v>2.8570000000000002</v>
      </c>
      <c r="B53">
        <v>500</v>
      </c>
      <c r="C53" s="6">
        <f t="shared" si="0"/>
        <v>24.484139428825117</v>
      </c>
      <c r="D53" s="12">
        <f t="shared" si="17"/>
        <v>0.60000000000000042</v>
      </c>
      <c r="E53">
        <f t="shared" si="1"/>
        <v>22.070886787555516</v>
      </c>
      <c r="F53" s="7">
        <f t="shared" si="2"/>
        <v>155.09704279983561</v>
      </c>
      <c r="G53">
        <f t="shared" si="3"/>
        <v>13.699966576630327</v>
      </c>
      <c r="H53">
        <f t="shared" si="4"/>
        <v>43.609718745789053</v>
      </c>
      <c r="I53">
        <f t="shared" si="5"/>
        <v>43.795727284728727</v>
      </c>
      <c r="J53">
        <f t="shared" si="6"/>
        <v>6.1174405712121644E-3</v>
      </c>
      <c r="K53">
        <f t="shared" si="7"/>
        <v>43.52943853141457</v>
      </c>
      <c r="L53">
        <f t="shared" si="8"/>
        <v>4.9086282578737594E-2</v>
      </c>
      <c r="M53">
        <f t="shared" si="9"/>
        <v>2.4029870735609609</v>
      </c>
      <c r="N53">
        <f t="shared" si="10"/>
        <v>4.004978455934932</v>
      </c>
      <c r="O53">
        <f t="shared" si="11"/>
        <v>0.60000000000000031</v>
      </c>
      <c r="P53">
        <f t="shared" si="12"/>
        <v>6.1144709250914989E-2</v>
      </c>
      <c r="Q53">
        <f t="shared" si="13"/>
        <v>41.392740211167762</v>
      </c>
      <c r="R53">
        <f t="shared" si="14"/>
        <v>68.987900351946223</v>
      </c>
      <c r="S53">
        <v>0.1</v>
      </c>
      <c r="T53">
        <f t="shared" si="15"/>
        <v>0.2402987073560961</v>
      </c>
      <c r="U53">
        <v>20</v>
      </c>
      <c r="V53">
        <f t="shared" si="16"/>
        <v>827.85480422335525</v>
      </c>
    </row>
    <row r="54" spans="1:22">
      <c r="A54">
        <v>2.8570000000000002</v>
      </c>
      <c r="B54">
        <v>500</v>
      </c>
      <c r="C54" s="6">
        <f t="shared" si="0"/>
        <v>24.484139428825117</v>
      </c>
      <c r="D54" s="12">
        <f t="shared" si="17"/>
        <v>0.61000000000000043</v>
      </c>
      <c r="E54">
        <f t="shared" si="1"/>
        <v>22.070886787555516</v>
      </c>
      <c r="F54" s="7">
        <f t="shared" si="2"/>
        <v>155.09704279983561</v>
      </c>
      <c r="G54">
        <f t="shared" si="3"/>
        <v>13.699966576630327</v>
      </c>
      <c r="H54">
        <f t="shared" si="4"/>
        <v>43.609718745789053</v>
      </c>
      <c r="I54">
        <f t="shared" si="5"/>
        <v>44.525656072807543</v>
      </c>
      <c r="J54">
        <f t="shared" si="6"/>
        <v>6.2193352174219688E-3</v>
      </c>
      <c r="K54">
        <f t="shared" si="7"/>
        <v>44.250447705009087</v>
      </c>
      <c r="L54">
        <f t="shared" si="8"/>
        <v>5.0687681996017031E-2</v>
      </c>
      <c r="M54">
        <f t="shared" si="9"/>
        <v>2.5181609892513359</v>
      </c>
      <c r="N54">
        <f t="shared" si="10"/>
        <v>4.1281327692644822</v>
      </c>
      <c r="O54">
        <f t="shared" si="11"/>
        <v>0.61000000000000054</v>
      </c>
      <c r="P54">
        <f t="shared" si="12"/>
        <v>6.3024927775030257E-2</v>
      </c>
      <c r="Q54">
        <f t="shared" si="13"/>
        <v>42.007495083556208</v>
      </c>
      <c r="R54">
        <f t="shared" si="14"/>
        <v>68.864746038616687</v>
      </c>
      <c r="S54">
        <v>0.1</v>
      </c>
      <c r="T54">
        <f t="shared" si="15"/>
        <v>0.25181609892513362</v>
      </c>
      <c r="U54">
        <v>20</v>
      </c>
      <c r="V54">
        <f t="shared" si="16"/>
        <v>840.1499016711241</v>
      </c>
    </row>
    <row r="55" spans="1:22">
      <c r="A55">
        <v>2.8570000000000002</v>
      </c>
      <c r="B55">
        <v>500</v>
      </c>
      <c r="C55" s="6">
        <f t="shared" si="0"/>
        <v>24.484139428825117</v>
      </c>
      <c r="D55" s="12">
        <f t="shared" si="17"/>
        <v>0.62000000000000044</v>
      </c>
      <c r="E55">
        <f t="shared" si="1"/>
        <v>22.070886787555516</v>
      </c>
      <c r="F55" s="7">
        <f t="shared" si="2"/>
        <v>155.09704279983561</v>
      </c>
      <c r="G55">
        <f t="shared" si="3"/>
        <v>13.699966576630327</v>
      </c>
      <c r="H55">
        <f t="shared" si="4"/>
        <v>43.609718745789053</v>
      </c>
      <c r="I55">
        <f t="shared" si="5"/>
        <v>45.255584860886351</v>
      </c>
      <c r="J55">
        <f t="shared" si="6"/>
        <v>6.321226755892583E-3</v>
      </c>
      <c r="K55">
        <f t="shared" si="7"/>
        <v>44.971311006504472</v>
      </c>
      <c r="L55">
        <f t="shared" si="8"/>
        <v>5.2307886190332109E-2</v>
      </c>
      <c r="M55">
        <f t="shared" si="9"/>
        <v>2.6366280723401423</v>
      </c>
      <c r="N55">
        <f t="shared" si="10"/>
        <v>4.2526259231292585</v>
      </c>
      <c r="O55">
        <f t="shared" si="11"/>
        <v>0.62000000000000044</v>
      </c>
      <c r="P55">
        <f t="shared" si="12"/>
        <v>6.492558661266043E-2</v>
      </c>
      <c r="Q55">
        <f t="shared" si="13"/>
        <v>42.618956788546207</v>
      </c>
      <c r="R55">
        <f t="shared" si="14"/>
        <v>68.740252884751897</v>
      </c>
      <c r="S55">
        <v>0.1</v>
      </c>
      <c r="T55">
        <f t="shared" si="15"/>
        <v>0.26366280723401425</v>
      </c>
      <c r="U55">
        <v>20</v>
      </c>
      <c r="V55">
        <f t="shared" si="16"/>
        <v>852.37913577092411</v>
      </c>
    </row>
    <row r="56" spans="1:22">
      <c r="A56">
        <v>2.8570000000000002</v>
      </c>
      <c r="B56">
        <v>500</v>
      </c>
      <c r="C56" s="6">
        <f t="shared" si="0"/>
        <v>24.484139428825117</v>
      </c>
      <c r="D56" s="12">
        <f t="shared" si="17"/>
        <v>0.63000000000000045</v>
      </c>
      <c r="E56">
        <f t="shared" si="1"/>
        <v>22.070886787555516</v>
      </c>
      <c r="F56" s="7">
        <f t="shared" si="2"/>
        <v>155.09704279983561</v>
      </c>
      <c r="G56">
        <f t="shared" si="3"/>
        <v>13.699966576630327</v>
      </c>
      <c r="H56">
        <f t="shared" si="4"/>
        <v>43.609718745789053</v>
      </c>
      <c r="I56">
        <f t="shared" si="5"/>
        <v>45.98551364896516</v>
      </c>
      <c r="J56">
        <f t="shared" si="6"/>
        <v>6.4231151357745991E-3</v>
      </c>
      <c r="K56">
        <f t="shared" si="7"/>
        <v>45.692028489191991</v>
      </c>
      <c r="L56">
        <f t="shared" si="8"/>
        <v>5.3946511603216618E-2</v>
      </c>
      <c r="M56">
        <f t="shared" si="9"/>
        <v>2.7584107048398661</v>
      </c>
      <c r="N56">
        <f t="shared" si="10"/>
        <v>4.3784296902220063</v>
      </c>
      <c r="O56">
        <f t="shared" si="11"/>
        <v>0.63000000000000045</v>
      </c>
      <c r="P56">
        <f t="shared" si="12"/>
        <v>6.6846254812549716E-2</v>
      </c>
      <c r="Q56">
        <f t="shared" si="13"/>
        <v>43.227102944125292</v>
      </c>
      <c r="R56">
        <f t="shared" si="14"/>
        <v>68.614449117659149</v>
      </c>
      <c r="S56">
        <v>0.1</v>
      </c>
      <c r="T56">
        <f t="shared" si="15"/>
        <v>0.27584107048398659</v>
      </c>
      <c r="U56">
        <v>20</v>
      </c>
      <c r="V56">
        <f t="shared" si="16"/>
        <v>864.5420588825059</v>
      </c>
    </row>
    <row r="57" spans="1:22">
      <c r="A57">
        <v>2.8570000000000002</v>
      </c>
      <c r="B57">
        <v>500</v>
      </c>
      <c r="C57" s="6">
        <f t="shared" si="0"/>
        <v>24.484139428825117</v>
      </c>
      <c r="D57" s="12">
        <f t="shared" si="17"/>
        <v>0.64000000000000046</v>
      </c>
      <c r="E57">
        <f t="shared" si="1"/>
        <v>22.070886787555516</v>
      </c>
      <c r="F57" s="7">
        <f t="shared" si="2"/>
        <v>155.09704279983561</v>
      </c>
      <c r="G57">
        <f t="shared" si="3"/>
        <v>13.699966576630327</v>
      </c>
      <c r="H57">
        <f t="shared" si="4"/>
        <v>43.609718745789053</v>
      </c>
      <c r="I57">
        <f t="shared" si="5"/>
        <v>46.715442437043976</v>
      </c>
      <c r="J57">
        <f t="shared" si="6"/>
        <v>6.5250003062233301E-3</v>
      </c>
      <c r="K57">
        <f t="shared" si="7"/>
        <v>46.412600206484043</v>
      </c>
      <c r="L57">
        <f t="shared" si="8"/>
        <v>5.560317397728054E-2</v>
      </c>
      <c r="M57">
        <f t="shared" si="9"/>
        <v>2.8835301145790275</v>
      </c>
      <c r="N57">
        <f t="shared" si="10"/>
        <v>4.5055158040297272</v>
      </c>
      <c r="O57">
        <f t="shared" si="11"/>
        <v>0.64000000000000046</v>
      </c>
      <c r="P57">
        <f t="shared" si="12"/>
        <v>6.878650082488133E-2</v>
      </c>
      <c r="Q57">
        <f t="shared" si="13"/>
        <v>43.831912322464945</v>
      </c>
      <c r="R57">
        <f t="shared" si="14"/>
        <v>68.487363003851428</v>
      </c>
      <c r="S57">
        <v>0.1</v>
      </c>
      <c r="T57">
        <f t="shared" si="15"/>
        <v>0.28835301145790276</v>
      </c>
      <c r="U57">
        <v>20</v>
      </c>
      <c r="V57">
        <f t="shared" si="16"/>
        <v>876.63824644929889</v>
      </c>
    </row>
    <row r="58" spans="1:22">
      <c r="A58">
        <v>2.8570000000000002</v>
      </c>
      <c r="B58">
        <v>500</v>
      </c>
      <c r="C58" s="6">
        <f t="shared" si="0"/>
        <v>24.484139428825117</v>
      </c>
      <c r="D58" s="12">
        <f t="shared" si="17"/>
        <v>0.65000000000000047</v>
      </c>
      <c r="E58">
        <f t="shared" si="1"/>
        <v>22.070886787555516</v>
      </c>
      <c r="F58" s="7">
        <f t="shared" si="2"/>
        <v>155.09704279983561</v>
      </c>
      <c r="G58">
        <f t="shared" si="3"/>
        <v>13.699966576630327</v>
      </c>
      <c r="H58">
        <f t="shared" si="4"/>
        <v>43.609718745789053</v>
      </c>
      <c r="I58">
        <f t="shared" si="5"/>
        <v>47.445371225122784</v>
      </c>
      <c r="J58">
        <f t="shared" si="6"/>
        <v>6.6268822163989046E-3</v>
      </c>
      <c r="K58">
        <f t="shared" si="7"/>
        <v>47.133026211913993</v>
      </c>
      <c r="L58">
        <f t="shared" si="8"/>
        <v>5.7277488539870247E-2</v>
      </c>
      <c r="M58">
        <f t="shared" si="9"/>
        <v>3.0120063819111005</v>
      </c>
      <c r="N58">
        <f t="shared" si="10"/>
        <v>4.6338559721709203</v>
      </c>
      <c r="O58">
        <f t="shared" si="11"/>
        <v>0.65000000000000047</v>
      </c>
      <c r="P58">
        <f t="shared" si="12"/>
        <v>7.0745892704899546E-2</v>
      </c>
      <c r="Q58">
        <f t="shared" si="13"/>
        <v>44.433364843211685</v>
      </c>
      <c r="R58">
        <f t="shared" si="14"/>
        <v>68.359022835710235</v>
      </c>
      <c r="S58">
        <v>0.1</v>
      </c>
      <c r="T58">
        <f t="shared" si="15"/>
        <v>0.30120063819111009</v>
      </c>
      <c r="U58">
        <v>20</v>
      </c>
      <c r="V58">
        <f t="shared" si="16"/>
        <v>888.66729686423366</v>
      </c>
    </row>
    <row r="59" spans="1:22">
      <c r="A59">
        <v>2.8570000000000002</v>
      </c>
      <c r="B59">
        <v>500</v>
      </c>
      <c r="C59" s="6">
        <f t="shared" si="0"/>
        <v>24.484139428825117</v>
      </c>
      <c r="D59" s="12">
        <f t="shared" si="17"/>
        <v>0.66000000000000048</v>
      </c>
      <c r="E59">
        <f t="shared" si="1"/>
        <v>22.070886787555516</v>
      </c>
      <c r="F59" s="7">
        <f t="shared" si="2"/>
        <v>155.09704279983561</v>
      </c>
      <c r="G59">
        <f t="shared" si="3"/>
        <v>13.699966576630327</v>
      </c>
      <c r="H59">
        <f t="shared" si="4"/>
        <v>43.609718745789053</v>
      </c>
      <c r="I59">
        <f t="shared" si="5"/>
        <v>48.1753000132016</v>
      </c>
      <c r="J59">
        <f t="shared" si="6"/>
        <v>6.7287608154663432E-3</v>
      </c>
      <c r="K59">
        <f t="shared" si="7"/>
        <v>47.853306559135994</v>
      </c>
      <c r="L59">
        <f t="shared" si="8"/>
        <v>5.8969070183940708E-2</v>
      </c>
      <c r="M59">
        <f t="shared" si="9"/>
        <v>3.1438584470849302</v>
      </c>
      <c r="N59">
        <f t="shared" si="10"/>
        <v>4.7634218895226184</v>
      </c>
      <c r="O59">
        <f t="shared" si="11"/>
        <v>0.66000000000000048</v>
      </c>
      <c r="P59">
        <f t="shared" si="12"/>
        <v>7.2723998313322422E-2</v>
      </c>
      <c r="Q59">
        <f t="shared" si="13"/>
        <v>45.031441566116669</v>
      </c>
      <c r="R59">
        <f t="shared" si="14"/>
        <v>68.229456918358537</v>
      </c>
      <c r="S59">
        <v>0.1</v>
      </c>
      <c r="T59">
        <f t="shared" si="15"/>
        <v>0.31438584470849307</v>
      </c>
      <c r="U59">
        <v>20</v>
      </c>
      <c r="V59">
        <f t="shared" si="16"/>
        <v>900.62883132233333</v>
      </c>
    </row>
    <row r="60" spans="1:22">
      <c r="A60">
        <v>2.8570000000000002</v>
      </c>
      <c r="B60">
        <v>500</v>
      </c>
      <c r="C60" s="6">
        <f t="shared" si="0"/>
        <v>24.484139428825117</v>
      </c>
      <c r="D60" s="12">
        <f t="shared" si="17"/>
        <v>0.67000000000000048</v>
      </c>
      <c r="E60">
        <f t="shared" si="1"/>
        <v>22.070886787555516</v>
      </c>
      <c r="F60" s="7">
        <f t="shared" si="2"/>
        <v>155.09704279983561</v>
      </c>
      <c r="G60">
        <f t="shared" si="3"/>
        <v>13.699966576630327</v>
      </c>
      <c r="H60">
        <f t="shared" si="4"/>
        <v>43.609718745789053</v>
      </c>
      <c r="I60">
        <f t="shared" si="5"/>
        <v>48.905228801280408</v>
      </c>
      <c r="J60">
        <f t="shared" si="6"/>
        <v>6.8306360525956285E-3</v>
      </c>
      <c r="K60">
        <f t="shared" si="7"/>
        <v>48.573441301924845</v>
      </c>
      <c r="L60">
        <f t="shared" si="8"/>
        <v>6.0677533646039672E-2</v>
      </c>
      <c r="M60">
        <f t="shared" si="9"/>
        <v>3.2791041182570431</v>
      </c>
      <c r="N60">
        <f t="shared" si="10"/>
        <v>4.8941852511299118</v>
      </c>
      <c r="O60">
        <f t="shared" si="11"/>
        <v>0.67000000000000048</v>
      </c>
      <c r="P60">
        <f t="shared" si="12"/>
        <v>7.4720385513433768E-2</v>
      </c>
      <c r="Q60">
        <f t="shared" si="13"/>
        <v>45.626124683023363</v>
      </c>
      <c r="R60">
        <f t="shared" si="14"/>
        <v>68.098693556751243</v>
      </c>
      <c r="S60">
        <v>0.1</v>
      </c>
      <c r="T60">
        <f t="shared" si="15"/>
        <v>0.32791041182570435</v>
      </c>
      <c r="U60">
        <v>20</v>
      </c>
      <c r="V60">
        <f t="shared" si="16"/>
        <v>912.52249366046726</v>
      </c>
    </row>
    <row r="61" spans="1:22">
      <c r="A61">
        <v>2.8570000000000002</v>
      </c>
      <c r="B61">
        <v>500</v>
      </c>
      <c r="C61" s="6">
        <f t="shared" si="0"/>
        <v>24.484139428825117</v>
      </c>
      <c r="D61" s="12">
        <f t="shared" si="17"/>
        <v>0.68000000000000049</v>
      </c>
      <c r="E61">
        <f t="shared" si="1"/>
        <v>22.070886787555516</v>
      </c>
      <c r="F61" s="7">
        <f t="shared" si="2"/>
        <v>155.09704279983561</v>
      </c>
      <c r="G61">
        <f t="shared" si="3"/>
        <v>13.699966576630327</v>
      </c>
      <c r="H61">
        <f t="shared" si="4"/>
        <v>43.609718745789053</v>
      </c>
      <c r="I61">
        <f t="shared" si="5"/>
        <v>49.635157589359224</v>
      </c>
      <c r="J61">
        <f t="shared" si="6"/>
        <v>6.9325078769617724E-3</v>
      </c>
      <c r="K61">
        <f t="shared" si="7"/>
        <v>49.29343049417588</v>
      </c>
      <c r="L61">
        <f t="shared" si="8"/>
        <v>6.2402493681279592E-2</v>
      </c>
      <c r="M61">
        <f t="shared" si="9"/>
        <v>3.4177600801247405</v>
      </c>
      <c r="N61">
        <f t="shared" si="10"/>
        <v>5.0261177648893209</v>
      </c>
      <c r="O61">
        <f t="shared" si="11"/>
        <v>0.68000000000000049</v>
      </c>
      <c r="P61">
        <f t="shared" si="12"/>
        <v>7.6734622364722463E-2</v>
      </c>
      <c r="Q61">
        <f t="shared" si="13"/>
        <v>46.21739750923448</v>
      </c>
      <c r="R61">
        <f t="shared" si="14"/>
        <v>67.966761042991834</v>
      </c>
      <c r="S61">
        <v>0.1</v>
      </c>
      <c r="T61">
        <f t="shared" si="15"/>
        <v>0.3417760080124741</v>
      </c>
      <c r="U61">
        <v>20</v>
      </c>
      <c r="V61">
        <f t="shared" si="16"/>
        <v>924.34795018468958</v>
      </c>
    </row>
    <row r="62" spans="1:22">
      <c r="A62">
        <v>2.8570000000000002</v>
      </c>
      <c r="B62">
        <v>500</v>
      </c>
      <c r="C62" s="6">
        <f t="shared" si="0"/>
        <v>24.484139428825117</v>
      </c>
      <c r="D62" s="12">
        <f t="shared" si="17"/>
        <v>0.6900000000000005</v>
      </c>
      <c r="E62">
        <f t="shared" si="1"/>
        <v>22.070886787555516</v>
      </c>
      <c r="F62" s="7">
        <f t="shared" si="2"/>
        <v>155.09704279983561</v>
      </c>
      <c r="G62">
        <f t="shared" si="3"/>
        <v>13.699966576630327</v>
      </c>
      <c r="H62">
        <f t="shared" si="4"/>
        <v>43.609718745789053</v>
      </c>
      <c r="I62">
        <f t="shared" si="5"/>
        <v>50.365086377438033</v>
      </c>
      <c r="J62">
        <f t="shared" si="6"/>
        <v>7.0343762377449142E-3</v>
      </c>
      <c r="K62">
        <f t="shared" si="7"/>
        <v>50.013274189904742</v>
      </c>
      <c r="L62">
        <f t="shared" si="8"/>
        <v>6.4143565235203148E-2</v>
      </c>
      <c r="M62">
        <f t="shared" si="9"/>
        <v>3.5598419031595463</v>
      </c>
      <c r="N62">
        <f t="shared" si="10"/>
        <v>5.1591911639993384</v>
      </c>
      <c r="O62">
        <f t="shared" si="11"/>
        <v>0.6900000000000005</v>
      </c>
      <c r="P62">
        <f t="shared" si="12"/>
        <v>7.8766277312966995E-2</v>
      </c>
      <c r="Q62">
        <f t="shared" si="13"/>
        <v>46.805244474278489</v>
      </c>
      <c r="R62">
        <f t="shared" si="14"/>
        <v>67.833687643881817</v>
      </c>
      <c r="S62">
        <v>0.1</v>
      </c>
      <c r="T62">
        <f t="shared" si="15"/>
        <v>0.35598419031595463</v>
      </c>
      <c r="U62">
        <v>20</v>
      </c>
      <c r="V62">
        <f t="shared" si="16"/>
        <v>936.10488948556974</v>
      </c>
    </row>
    <row r="63" spans="1:22">
      <c r="A63">
        <v>2.8570000000000002</v>
      </c>
      <c r="B63">
        <v>500</v>
      </c>
      <c r="C63" s="6">
        <f t="shared" si="0"/>
        <v>24.484139428825117</v>
      </c>
      <c r="D63" s="12">
        <f t="shared" si="17"/>
        <v>0.70000000000000051</v>
      </c>
      <c r="E63">
        <f t="shared" si="1"/>
        <v>22.070886787555516</v>
      </c>
      <c r="F63" s="7">
        <f t="shared" si="2"/>
        <v>155.09704279983561</v>
      </c>
      <c r="G63">
        <f t="shared" si="3"/>
        <v>13.699966576630327</v>
      </c>
      <c r="H63">
        <f t="shared" si="4"/>
        <v>43.609718745789053</v>
      </c>
      <c r="I63">
        <f t="shared" si="5"/>
        <v>51.095015165516841</v>
      </c>
      <c r="J63">
        <f t="shared" si="6"/>
        <v>7.1362410841303786E-3</v>
      </c>
      <c r="K63">
        <f t="shared" si="7"/>
        <v>50.732972443247284</v>
      </c>
      <c r="L63">
        <f t="shared" si="8"/>
        <v>6.590036361244489E-2</v>
      </c>
      <c r="M63">
        <f t="shared" si="9"/>
        <v>3.7053640534197072</v>
      </c>
      <c r="N63">
        <f t="shared" si="10"/>
        <v>5.2933772191710062</v>
      </c>
      <c r="O63">
        <f t="shared" si="11"/>
        <v>0.70000000000000051</v>
      </c>
      <c r="P63">
        <f t="shared" si="12"/>
        <v>8.081491937665658E-2</v>
      </c>
      <c r="Q63">
        <f t="shared" si="13"/>
        <v>47.389651112097141</v>
      </c>
      <c r="R63">
        <f t="shared" si="14"/>
        <v>67.699501588710149</v>
      </c>
      <c r="S63">
        <v>0.1</v>
      </c>
      <c r="T63">
        <f t="shared" si="15"/>
        <v>0.37053640534197074</v>
      </c>
      <c r="U63">
        <v>20</v>
      </c>
      <c r="V63">
        <f t="shared" si="16"/>
        <v>947.79302224194282</v>
      </c>
    </row>
    <row r="64" spans="1:22">
      <c r="A64">
        <v>2.8570000000000002</v>
      </c>
      <c r="B64">
        <v>500</v>
      </c>
      <c r="C64" s="6">
        <f t="shared" si="0"/>
        <v>24.484139428825117</v>
      </c>
      <c r="D64" s="12">
        <f t="shared" si="17"/>
        <v>0.71000000000000052</v>
      </c>
      <c r="E64">
        <f t="shared" si="1"/>
        <v>22.070886787555516</v>
      </c>
      <c r="F64" s="7">
        <f t="shared" si="2"/>
        <v>155.09704279983561</v>
      </c>
      <c r="G64">
        <f t="shared" si="3"/>
        <v>13.699966576630327</v>
      </c>
      <c r="H64">
        <f t="shared" si="4"/>
        <v>43.609718745789053</v>
      </c>
      <c r="I64">
        <f t="shared" si="5"/>
        <v>51.824943953595664</v>
      </c>
      <c r="J64">
        <f t="shared" si="6"/>
        <v>7.2381023653087604E-3</v>
      </c>
      <c r="K64">
        <f t="shared" si="7"/>
        <v>51.452525308459393</v>
      </c>
      <c r="L64">
        <f t="shared" si="8"/>
        <v>6.7672504642097731E-2</v>
      </c>
      <c r="M64">
        <f t="shared" si="9"/>
        <v>3.8543399029206502</v>
      </c>
      <c r="N64">
        <f t="shared" si="10"/>
        <v>5.4286477505924609</v>
      </c>
      <c r="O64">
        <f t="shared" si="11"/>
        <v>0.71000000000000074</v>
      </c>
      <c r="P64">
        <f t="shared" si="12"/>
        <v>8.2880118329655889E-2</v>
      </c>
      <c r="Q64">
        <f t="shared" si="13"/>
        <v>47.970604050675021</v>
      </c>
      <c r="R64">
        <f t="shared" si="14"/>
        <v>67.564231057288708</v>
      </c>
      <c r="S64">
        <v>0.1</v>
      </c>
      <c r="T64">
        <f t="shared" si="15"/>
        <v>0.38543399029206504</v>
      </c>
      <c r="U64">
        <v>20</v>
      </c>
      <c r="V64">
        <f t="shared" si="16"/>
        <v>959.41208101350048</v>
      </c>
    </row>
    <row r="65" spans="1:22">
      <c r="A65">
        <v>2.8570000000000002</v>
      </c>
      <c r="B65">
        <v>500</v>
      </c>
      <c r="C65" s="6">
        <f t="shared" si="0"/>
        <v>24.484139428825117</v>
      </c>
      <c r="D65" s="12">
        <f t="shared" si="17"/>
        <v>0.72000000000000053</v>
      </c>
      <c r="E65">
        <f t="shared" si="1"/>
        <v>22.070886787555516</v>
      </c>
      <c r="F65" s="7">
        <f t="shared" si="2"/>
        <v>155.09704279983561</v>
      </c>
      <c r="G65">
        <f t="shared" si="3"/>
        <v>13.699966576630327</v>
      </c>
      <c r="H65">
        <f t="shared" si="4"/>
        <v>43.609718745789053</v>
      </c>
      <c r="I65">
        <f t="shared" si="5"/>
        <v>52.554872741674473</v>
      </c>
      <c r="J65">
        <f t="shared" si="6"/>
        <v>7.3399600304759971E-3</v>
      </c>
      <c r="K65">
        <f t="shared" si="7"/>
        <v>52.171932839916806</v>
      </c>
      <c r="L65">
        <f t="shared" si="8"/>
        <v>6.9459604839697042E-2</v>
      </c>
      <c r="M65">
        <f t="shared" si="9"/>
        <v>4.0067817405414976</v>
      </c>
      <c r="N65">
        <f t="shared" si="10"/>
        <v>5.5649746396409654</v>
      </c>
      <c r="O65">
        <f t="shared" si="11"/>
        <v>0.72000000000000053</v>
      </c>
      <c r="P65">
        <f t="shared" si="12"/>
        <v>8.4961444880014739E-2</v>
      </c>
      <c r="Q65">
        <f t="shared" si="13"/>
        <v>48.548091001132974</v>
      </c>
      <c r="R65">
        <f t="shared" si="14"/>
        <v>67.42790416824019</v>
      </c>
      <c r="S65">
        <v>0.1</v>
      </c>
      <c r="T65">
        <f t="shared" si="15"/>
        <v>0.40067817405414979</v>
      </c>
      <c r="U65">
        <v>20</v>
      </c>
      <c r="V65">
        <f t="shared" si="16"/>
        <v>970.96182002265948</v>
      </c>
    </row>
    <row r="66" spans="1:22">
      <c r="A66">
        <v>2.8570000000000002</v>
      </c>
      <c r="B66">
        <v>500</v>
      </c>
      <c r="C66" s="6">
        <f t="shared" si="0"/>
        <v>24.484139428825117</v>
      </c>
      <c r="D66" s="12">
        <f t="shared" si="17"/>
        <v>0.73000000000000054</v>
      </c>
      <c r="E66">
        <f t="shared" si="1"/>
        <v>22.070886787555516</v>
      </c>
      <c r="F66" s="7">
        <f t="shared" si="2"/>
        <v>155.09704279983561</v>
      </c>
      <c r="G66">
        <f t="shared" si="3"/>
        <v>13.699966576630327</v>
      </c>
      <c r="H66">
        <f t="shared" si="4"/>
        <v>43.609718745789053</v>
      </c>
      <c r="I66">
        <f t="shared" si="5"/>
        <v>53.284801529753288</v>
      </c>
      <c r="J66">
        <f t="shared" si="6"/>
        <v>7.4418140288334423E-3</v>
      </c>
      <c r="K66">
        <f t="shared" si="7"/>
        <v>52.891195092115019</v>
      </c>
      <c r="L66">
        <f t="shared" si="8"/>
        <v>7.1261281565757284E-2</v>
      </c>
      <c r="M66">
        <f t="shared" si="9"/>
        <v>4.1627007834468746</v>
      </c>
      <c r="N66">
        <f t="shared" si="10"/>
        <v>5.7023298403381801</v>
      </c>
      <c r="O66">
        <f t="shared" si="11"/>
        <v>0.73000000000000065</v>
      </c>
      <c r="P66">
        <f t="shared" si="12"/>
        <v>8.705847084485771E-2</v>
      </c>
      <c r="Q66">
        <f t="shared" si="13"/>
        <v>49.122100746306415</v>
      </c>
      <c r="R66">
        <f t="shared" si="14"/>
        <v>67.290548967542989</v>
      </c>
      <c r="S66">
        <v>0.1</v>
      </c>
      <c r="T66">
        <f t="shared" si="15"/>
        <v>0.41627007834468749</v>
      </c>
      <c r="U66">
        <v>20</v>
      </c>
      <c r="V66">
        <f t="shared" si="16"/>
        <v>982.44201492612831</v>
      </c>
    </row>
    <row r="67" spans="1:22">
      <c r="A67">
        <v>2.8570000000000002</v>
      </c>
      <c r="B67">
        <v>500</v>
      </c>
      <c r="C67" s="6">
        <f t="shared" si="0"/>
        <v>24.484139428825117</v>
      </c>
      <c r="D67" s="12">
        <f t="shared" si="17"/>
        <v>0.74000000000000055</v>
      </c>
      <c r="E67">
        <f t="shared" si="1"/>
        <v>22.070886787555516</v>
      </c>
      <c r="F67" s="7">
        <f t="shared" si="2"/>
        <v>155.09704279983561</v>
      </c>
      <c r="G67">
        <f t="shared" si="3"/>
        <v>13.699966576630327</v>
      </c>
      <c r="H67">
        <f t="shared" si="4"/>
        <v>43.609718745789053</v>
      </c>
      <c r="I67">
        <f t="shared" si="5"/>
        <v>54.014730317832097</v>
      </c>
      <c r="J67">
        <f t="shared" si="6"/>
        <v>7.5436643095879493E-3</v>
      </c>
      <c r="K67">
        <f t="shared" si="7"/>
        <v>53.610312119669082</v>
      </c>
      <c r="L67">
        <f t="shared" si="8"/>
        <v>7.3077153180771015E-2</v>
      </c>
      <c r="M67">
        <f t="shared" si="9"/>
        <v>4.3221071890010148</v>
      </c>
      <c r="N67">
        <f t="shared" si="10"/>
        <v>5.8406853905419069</v>
      </c>
      <c r="O67">
        <f t="shared" si="11"/>
        <v>0.74000000000000055</v>
      </c>
      <c r="P67">
        <f t="shared" si="12"/>
        <v>8.9170769321250481E-2</v>
      </c>
      <c r="Q67">
        <f t="shared" si="13"/>
        <v>49.69262312883108</v>
      </c>
      <c r="R67">
        <f t="shared" si="14"/>
        <v>67.152193417339248</v>
      </c>
      <c r="S67">
        <v>0.1</v>
      </c>
      <c r="T67">
        <f t="shared" si="15"/>
        <v>0.43221071890010149</v>
      </c>
      <c r="U67">
        <v>20</v>
      </c>
      <c r="V67">
        <f t="shared" si="16"/>
        <v>993.85246257662163</v>
      </c>
    </row>
    <row r="68" spans="1:22">
      <c r="A68">
        <v>2.8570000000000002</v>
      </c>
      <c r="B68">
        <v>500</v>
      </c>
      <c r="C68" s="6">
        <f t="shared" ref="C68:C131" si="18">33.951+(3.3284-33.951)/(1+(B68/165.34)^0.72665)</f>
        <v>24.484139428825117</v>
      </c>
      <c r="D68" s="12">
        <f t="shared" si="17"/>
        <v>0.75000000000000056</v>
      </c>
      <c r="E68">
        <f t="shared" ref="E68:E131" si="19">23.156+(10.737-23.156)/(1+(B68/34.195)^0.87459)</f>
        <v>22.070886787555516</v>
      </c>
      <c r="F68" s="7">
        <f t="shared" ref="F68:F131" si="20">66.825+(829.25-66.825)/(1+(B68/H68)^0.83344)</f>
        <v>155.09704279983561</v>
      </c>
      <c r="G68">
        <f t="shared" ref="G68:G131" si="21">1.9896+(20.8-1.9896)/(1+(A68/4.0434)^1.4407)</f>
        <v>13.699966576630327</v>
      </c>
      <c r="H68">
        <f t="shared" ref="H68:H131" si="22">240720/A68^8.2076</f>
        <v>43.609718745789053</v>
      </c>
      <c r="I68">
        <f t="shared" ref="I68:I131" si="23">D68*1000/G68</f>
        <v>54.744659105910912</v>
      </c>
      <c r="J68">
        <f t="shared" ref="J68:J131" si="24">(0.067366+A68*0.039693)*ERF(0.05*D68)</f>
        <v>7.6455108219519417E-3</v>
      </c>
      <c r="K68">
        <f t="shared" ref="K68:K131" si="25">I68/(1+J68)</f>
        <v>54.329283977313459</v>
      </c>
      <c r="L68">
        <f t="shared" ref="L68:L131" si="26">1-(Q68/I68)*(1+J68)</f>
        <v>7.4906839196622332E-2</v>
      </c>
      <c r="M68">
        <f t="shared" ref="M68:M131" si="27">N68*D68</f>
        <v>4.4850100671537092</v>
      </c>
      <c r="N68">
        <f t="shared" ref="N68:N131" si="28">I68/D68-R68</f>
        <v>5.9800134228716075</v>
      </c>
      <c r="O68">
        <f t="shared" ref="O68:O131" si="29">(M68+Q68)*(G68/1000)</f>
        <v>0.75000000000000067</v>
      </c>
      <c r="P68">
        <f t="shared" ref="P68:P131" si="30">N68/65.5</f>
        <v>9.1297914853001635E-2</v>
      </c>
      <c r="Q68">
        <f t="shared" ref="Q68:Q131" si="31">D68*R68</f>
        <v>50.25964903875721</v>
      </c>
      <c r="R68">
        <f t="shared" ref="R68:R131" si="32">C68+(1000/G68-C68)/(1+(D68/2)^2)+E68+(0-E68)/(1+(D68/F68)^2)</f>
        <v>67.012865385009562</v>
      </c>
      <c r="S68">
        <v>0.1</v>
      </c>
      <c r="T68">
        <f t="shared" ref="T68:T131" si="33">M68*S68</f>
        <v>0.44850100671537096</v>
      </c>
      <c r="U68">
        <v>20</v>
      </c>
      <c r="V68">
        <f t="shared" ref="V68:V131" si="34">Q68*U68</f>
        <v>1005.1929807751442</v>
      </c>
    </row>
    <row r="69" spans="1:22">
      <c r="A69">
        <v>2.8570000000000002</v>
      </c>
      <c r="B69">
        <v>500</v>
      </c>
      <c r="C69" s="6">
        <f t="shared" si="18"/>
        <v>24.484139428825117</v>
      </c>
      <c r="D69" s="12">
        <f t="shared" si="17"/>
        <v>0.76000000000000056</v>
      </c>
      <c r="E69">
        <f t="shared" si="19"/>
        <v>22.070886787555516</v>
      </c>
      <c r="F69" s="7">
        <f t="shared" si="20"/>
        <v>155.09704279983561</v>
      </c>
      <c r="G69">
        <f t="shared" si="21"/>
        <v>13.699966576630327</v>
      </c>
      <c r="H69">
        <f t="shared" si="22"/>
        <v>43.609718745789053</v>
      </c>
      <c r="I69">
        <f t="shared" si="23"/>
        <v>55.474587893989721</v>
      </c>
      <c r="J69">
        <f t="shared" si="24"/>
        <v>7.7473535151434871E-3</v>
      </c>
      <c r="K69">
        <f t="shared" si="25"/>
        <v>55.048110719901878</v>
      </c>
      <c r="L69">
        <f t="shared" si="26"/>
        <v>7.6749960424345565E-2</v>
      </c>
      <c r="M69">
        <f t="shared" si="27"/>
        <v>4.6514174932753045</v>
      </c>
      <c r="N69">
        <f t="shared" si="28"/>
        <v>6.1202861753622386</v>
      </c>
      <c r="O69">
        <f t="shared" si="29"/>
        <v>0.76000000000000056</v>
      </c>
      <c r="P69">
        <f t="shared" si="30"/>
        <v>9.3439483593316622E-2</v>
      </c>
      <c r="Q69">
        <f t="shared" si="31"/>
        <v>50.823170400714417</v>
      </c>
      <c r="R69">
        <f t="shared" si="32"/>
        <v>66.872592632518916</v>
      </c>
      <c r="S69">
        <v>0.1</v>
      </c>
      <c r="T69">
        <f t="shared" si="33"/>
        <v>0.4651417493275305</v>
      </c>
      <c r="U69">
        <v>20</v>
      </c>
      <c r="V69">
        <f t="shared" si="34"/>
        <v>1016.4634080142883</v>
      </c>
    </row>
    <row r="70" spans="1:22">
      <c r="A70">
        <v>2.8570000000000002</v>
      </c>
      <c r="B70">
        <v>500</v>
      </c>
      <c r="C70" s="6">
        <f t="shared" si="18"/>
        <v>24.484139428825117</v>
      </c>
      <c r="D70" s="12">
        <f t="shared" ref="D70:D93" si="35">D69+0.01</f>
        <v>0.77000000000000057</v>
      </c>
      <c r="E70">
        <f t="shared" si="19"/>
        <v>22.070886787555516</v>
      </c>
      <c r="F70" s="7">
        <f t="shared" si="20"/>
        <v>155.09704279983561</v>
      </c>
      <c r="G70">
        <f t="shared" si="21"/>
        <v>13.699966576630327</v>
      </c>
      <c r="H70">
        <f t="shared" si="22"/>
        <v>43.609718745789053</v>
      </c>
      <c r="I70">
        <f t="shared" si="23"/>
        <v>56.204516682068537</v>
      </c>
      <c r="J70">
        <f t="shared" si="24"/>
        <v>7.8491923383863845E-3</v>
      </c>
      <c r="K70">
        <f t="shared" si="25"/>
        <v>55.766792402407184</v>
      </c>
      <c r="L70">
        <f t="shared" si="26"/>
        <v>7.8606139118179819E-2</v>
      </c>
      <c r="M70">
        <f t="shared" si="27"/>
        <v>4.8213365214196333</v>
      </c>
      <c r="N70">
        <f t="shared" si="28"/>
        <v>6.2614760018436755</v>
      </c>
      <c r="O70">
        <f t="shared" si="29"/>
        <v>0.77000000000000068</v>
      </c>
      <c r="P70">
        <f t="shared" si="30"/>
        <v>9.559505346326222E-2</v>
      </c>
      <c r="Q70">
        <f t="shared" si="31"/>
        <v>51.383180160648905</v>
      </c>
      <c r="R70">
        <f t="shared" si="32"/>
        <v>66.731402806037494</v>
      </c>
      <c r="S70">
        <v>0.1</v>
      </c>
      <c r="T70">
        <f t="shared" si="33"/>
        <v>0.48213365214196335</v>
      </c>
      <c r="U70">
        <v>20</v>
      </c>
      <c r="V70">
        <f t="shared" si="34"/>
        <v>1027.6636032129782</v>
      </c>
    </row>
    <row r="71" spans="1:22">
      <c r="A71">
        <v>2.8570000000000002</v>
      </c>
      <c r="B71">
        <v>500</v>
      </c>
      <c r="C71" s="6">
        <f t="shared" si="18"/>
        <v>24.484139428825117</v>
      </c>
      <c r="D71" s="12">
        <f t="shared" si="35"/>
        <v>0.78000000000000058</v>
      </c>
      <c r="E71">
        <f t="shared" si="19"/>
        <v>22.070886787555516</v>
      </c>
      <c r="F71" s="7">
        <f t="shared" si="20"/>
        <v>155.09704279983561</v>
      </c>
      <c r="G71">
        <f t="shared" si="21"/>
        <v>13.699966576630327</v>
      </c>
      <c r="H71">
        <f t="shared" si="22"/>
        <v>43.609718745789053</v>
      </c>
      <c r="I71">
        <f t="shared" si="23"/>
        <v>56.934445470147345</v>
      </c>
      <c r="J71">
        <f t="shared" si="24"/>
        <v>7.9510272409102235E-3</v>
      </c>
      <c r="K71">
        <f t="shared" si="25"/>
        <v>56.485329079921115</v>
      </c>
      <c r="L71">
        <f t="shared" si="26"/>
        <v>8.0474999115864532E-2</v>
      </c>
      <c r="M71">
        <f t="shared" si="27"/>
        <v>4.994773197992199</v>
      </c>
      <c r="N71">
        <f t="shared" si="28"/>
        <v>6.4035553820412758</v>
      </c>
      <c r="O71">
        <f t="shared" si="29"/>
        <v>0.78000000000000047</v>
      </c>
      <c r="P71">
        <f t="shared" si="30"/>
        <v>9.776420430597367E-2</v>
      </c>
      <c r="Q71">
        <f t="shared" si="31"/>
        <v>51.939672272155143</v>
      </c>
      <c r="R71">
        <f t="shared" si="32"/>
        <v>66.589323425839879</v>
      </c>
      <c r="S71">
        <v>0.1</v>
      </c>
      <c r="T71">
        <f t="shared" si="33"/>
        <v>0.49947731979921994</v>
      </c>
      <c r="U71">
        <v>20</v>
      </c>
      <c r="V71">
        <f t="shared" si="34"/>
        <v>1038.7934454431029</v>
      </c>
    </row>
    <row r="72" spans="1:22">
      <c r="A72">
        <v>2.8570000000000002</v>
      </c>
      <c r="B72">
        <v>500</v>
      </c>
      <c r="C72" s="6">
        <f t="shared" si="18"/>
        <v>24.484139428825117</v>
      </c>
      <c r="D72" s="12">
        <f t="shared" si="35"/>
        <v>0.79000000000000059</v>
      </c>
      <c r="E72">
        <f t="shared" si="19"/>
        <v>22.070886787555516</v>
      </c>
      <c r="F72" s="7">
        <f t="shared" si="20"/>
        <v>155.09704279983561</v>
      </c>
      <c r="G72">
        <f t="shared" si="21"/>
        <v>13.699966576630327</v>
      </c>
      <c r="H72">
        <f t="shared" si="22"/>
        <v>43.609718745789053</v>
      </c>
      <c r="I72">
        <f t="shared" si="23"/>
        <v>57.664374258226154</v>
      </c>
      <c r="J72">
        <f t="shared" si="24"/>
        <v>8.0528581719504742E-3</v>
      </c>
      <c r="K72">
        <f t="shared" si="25"/>
        <v>57.203720807654257</v>
      </c>
      <c r="L72">
        <f t="shared" si="26"/>
        <v>8.2356165975153828E-2</v>
      </c>
      <c r="M72">
        <f t="shared" si="27"/>
        <v>5.1717325758034329</v>
      </c>
      <c r="N72">
        <f t="shared" si="28"/>
        <v>6.5464969313967458</v>
      </c>
      <c r="O72">
        <f t="shared" si="29"/>
        <v>0.79000000000000059</v>
      </c>
      <c r="P72">
        <f t="shared" si="30"/>
        <v>9.9946518036591533E-2</v>
      </c>
      <c r="Q72">
        <f t="shared" si="31"/>
        <v>52.492641682422722</v>
      </c>
      <c r="R72">
        <f t="shared" si="32"/>
        <v>66.446381876484409</v>
      </c>
      <c r="S72">
        <v>0.1</v>
      </c>
      <c r="T72">
        <f t="shared" si="33"/>
        <v>0.51717325758034327</v>
      </c>
      <c r="U72">
        <v>20</v>
      </c>
      <c r="V72">
        <f t="shared" si="34"/>
        <v>1049.8528336484544</v>
      </c>
    </row>
    <row r="73" spans="1:22">
      <c r="A73">
        <v>2.8570000000000002</v>
      </c>
      <c r="B73">
        <v>500</v>
      </c>
      <c r="C73" s="6">
        <f t="shared" si="18"/>
        <v>24.484139428825117</v>
      </c>
      <c r="D73" s="12">
        <f t="shared" si="35"/>
        <v>0.8000000000000006</v>
      </c>
      <c r="E73">
        <f t="shared" si="19"/>
        <v>22.070886787555516</v>
      </c>
      <c r="F73" s="7">
        <f t="shared" si="20"/>
        <v>155.09704279983561</v>
      </c>
      <c r="G73">
        <f t="shared" si="21"/>
        <v>13.699966576630327</v>
      </c>
      <c r="H73">
        <f t="shared" si="22"/>
        <v>43.609718745789053</v>
      </c>
      <c r="I73">
        <f t="shared" si="23"/>
        <v>58.394303046304969</v>
      </c>
      <c r="J73">
        <f t="shared" si="24"/>
        <v>8.1546850807485537E-3</v>
      </c>
      <c r="K73">
        <f t="shared" si="25"/>
        <v>57.921967640935826</v>
      </c>
      <c r="L73">
        <f t="shared" si="26"/>
        <v>8.4249267106485948E-2</v>
      </c>
      <c r="M73">
        <f t="shared" si="27"/>
        <v>5.3522187284835736</v>
      </c>
      <c r="N73">
        <f t="shared" si="28"/>
        <v>6.6902734106044619</v>
      </c>
      <c r="O73">
        <f t="shared" si="29"/>
        <v>0.80000000000000049</v>
      </c>
      <c r="P73">
        <f t="shared" si="30"/>
        <v>0.10214157878785438</v>
      </c>
      <c r="Q73">
        <f t="shared" si="31"/>
        <v>53.042084317821391</v>
      </c>
      <c r="R73">
        <f t="shared" si="32"/>
        <v>66.302605397276693</v>
      </c>
      <c r="S73">
        <v>0.1</v>
      </c>
      <c r="T73">
        <f t="shared" si="33"/>
        <v>0.53522187284835743</v>
      </c>
      <c r="U73">
        <v>20</v>
      </c>
      <c r="V73">
        <f t="shared" si="34"/>
        <v>1060.8416863564278</v>
      </c>
    </row>
    <row r="74" spans="1:22">
      <c r="A74">
        <v>2.8570000000000002</v>
      </c>
      <c r="B74">
        <v>500</v>
      </c>
      <c r="C74" s="6">
        <f t="shared" si="18"/>
        <v>24.484139428825117</v>
      </c>
      <c r="D74" s="12">
        <f t="shared" si="35"/>
        <v>0.81000000000000061</v>
      </c>
      <c r="E74">
        <f t="shared" si="19"/>
        <v>22.070886787555516</v>
      </c>
      <c r="F74" s="7">
        <f t="shared" si="20"/>
        <v>155.09704279983561</v>
      </c>
      <c r="G74">
        <f t="shared" si="21"/>
        <v>13.699966576630327</v>
      </c>
      <c r="H74">
        <f t="shared" si="22"/>
        <v>43.609718745789053</v>
      </c>
      <c r="I74">
        <f t="shared" si="23"/>
        <v>59.124231834383778</v>
      </c>
      <c r="J74">
        <f t="shared" si="24"/>
        <v>8.2565079165519157E-3</v>
      </c>
      <c r="K74">
        <f t="shared" si="25"/>
        <v>58.640069635213479</v>
      </c>
      <c r="L74">
        <f t="shared" si="26"/>
        <v>8.6153931901799763E-2</v>
      </c>
      <c r="M74">
        <f t="shared" si="27"/>
        <v>5.536234765239282</v>
      </c>
      <c r="N74">
        <f t="shared" si="28"/>
        <v>6.8348577348633057</v>
      </c>
      <c r="O74">
        <f t="shared" si="29"/>
        <v>0.81000000000000061</v>
      </c>
      <c r="P74">
        <f t="shared" si="30"/>
        <v>0.10434897305134817</v>
      </c>
      <c r="Q74">
        <f t="shared" si="31"/>
        <v>53.5879970691445</v>
      </c>
      <c r="R74">
        <f t="shared" si="32"/>
        <v>66.158021073017849</v>
      </c>
      <c r="S74">
        <v>0.1</v>
      </c>
      <c r="T74">
        <f t="shared" si="33"/>
        <v>0.55362347652392818</v>
      </c>
      <c r="U74">
        <v>20</v>
      </c>
      <c r="V74">
        <f t="shared" si="34"/>
        <v>1071.75994138289</v>
      </c>
    </row>
    <row r="75" spans="1:22">
      <c r="A75">
        <v>2.8570000000000002</v>
      </c>
      <c r="B75">
        <v>500</v>
      </c>
      <c r="C75" s="6">
        <f t="shared" si="18"/>
        <v>24.484139428825117</v>
      </c>
      <c r="D75" s="12">
        <f t="shared" si="35"/>
        <v>0.82000000000000062</v>
      </c>
      <c r="E75">
        <f t="shared" si="19"/>
        <v>22.070886787555516</v>
      </c>
      <c r="F75" s="7">
        <f t="shared" si="20"/>
        <v>155.09704279983561</v>
      </c>
      <c r="G75">
        <f t="shared" si="21"/>
        <v>13.699966576630327</v>
      </c>
      <c r="H75">
        <f t="shared" si="22"/>
        <v>43.609718745789053</v>
      </c>
      <c r="I75">
        <f t="shared" si="23"/>
        <v>59.854160622462594</v>
      </c>
      <c r="J75">
        <f t="shared" si="24"/>
        <v>8.3583266286141027E-3</v>
      </c>
      <c r="K75">
        <f t="shared" si="25"/>
        <v>59.358026846053242</v>
      </c>
      <c r="L75">
        <f t="shared" si="26"/>
        <v>8.8069791859466395E-2</v>
      </c>
      <c r="M75">
        <f t="shared" si="27"/>
        <v>5.7237828459298798</v>
      </c>
      <c r="N75">
        <f t="shared" si="28"/>
        <v>6.9802229828413118</v>
      </c>
      <c r="O75">
        <f t="shared" si="29"/>
        <v>0.82000000000000062</v>
      </c>
      <c r="P75">
        <f t="shared" si="30"/>
        <v>0.10656828981437118</v>
      </c>
      <c r="Q75">
        <f t="shared" si="31"/>
        <v>54.130377776532711</v>
      </c>
      <c r="R75">
        <f t="shared" si="32"/>
        <v>66.012655825039843</v>
      </c>
      <c r="S75">
        <v>0.1</v>
      </c>
      <c r="T75">
        <f t="shared" si="33"/>
        <v>0.57237828459298801</v>
      </c>
      <c r="U75">
        <v>20</v>
      </c>
      <c r="V75">
        <f t="shared" si="34"/>
        <v>1082.6075555306543</v>
      </c>
    </row>
    <row r="76" spans="1:22">
      <c r="A76">
        <v>2.8570000000000002</v>
      </c>
      <c r="B76">
        <v>500</v>
      </c>
      <c r="C76" s="6">
        <f t="shared" si="18"/>
        <v>24.484139428825117</v>
      </c>
      <c r="D76" s="12">
        <f t="shared" si="35"/>
        <v>0.83000000000000063</v>
      </c>
      <c r="E76">
        <f t="shared" si="19"/>
        <v>22.070886787555516</v>
      </c>
      <c r="F76" s="7">
        <f t="shared" si="20"/>
        <v>155.09704279983561</v>
      </c>
      <c r="G76">
        <f t="shared" si="21"/>
        <v>13.699966576630327</v>
      </c>
      <c r="H76">
        <f t="shared" si="22"/>
        <v>43.609718745789053</v>
      </c>
      <c r="I76">
        <f t="shared" si="23"/>
        <v>60.584089410541409</v>
      </c>
      <c r="J76">
        <f t="shared" si="24"/>
        <v>8.4601411661948487E-3</v>
      </c>
      <c r="K76">
        <f t="shared" si="25"/>
        <v>60.075839329139249</v>
      </c>
      <c r="L76">
        <f t="shared" si="26"/>
        <v>8.9996480705309301E-2</v>
      </c>
      <c r="M76">
        <f t="shared" si="27"/>
        <v>5.9148641964422985</v>
      </c>
      <c r="N76">
        <f t="shared" si="28"/>
        <v>7.1263424053521618</v>
      </c>
      <c r="O76">
        <f t="shared" si="29"/>
        <v>0.83000000000000074</v>
      </c>
      <c r="P76">
        <f t="shared" si="30"/>
        <v>0.10879912069239941</v>
      </c>
      <c r="Q76">
        <f t="shared" si="31"/>
        <v>54.669225214099107</v>
      </c>
      <c r="R76">
        <f t="shared" si="32"/>
        <v>65.866536402528993</v>
      </c>
      <c r="S76">
        <v>0.1</v>
      </c>
      <c r="T76">
        <f t="shared" si="33"/>
        <v>0.59148641964422988</v>
      </c>
      <c r="U76">
        <v>20</v>
      </c>
      <c r="V76">
        <f t="shared" si="34"/>
        <v>1093.3845042819821</v>
      </c>
    </row>
    <row r="77" spans="1:22">
      <c r="A77">
        <v>2.8570000000000002</v>
      </c>
      <c r="B77">
        <v>500</v>
      </c>
      <c r="C77" s="6">
        <f t="shared" si="18"/>
        <v>24.484139428825117</v>
      </c>
      <c r="D77" s="12">
        <f t="shared" si="35"/>
        <v>0.84000000000000064</v>
      </c>
      <c r="E77">
        <f t="shared" si="19"/>
        <v>22.070886787555516</v>
      </c>
      <c r="F77" s="7">
        <f t="shared" si="20"/>
        <v>155.09704279983561</v>
      </c>
      <c r="G77">
        <f t="shared" si="21"/>
        <v>13.699966576630327</v>
      </c>
      <c r="H77">
        <f t="shared" si="22"/>
        <v>43.609718745789053</v>
      </c>
      <c r="I77">
        <f t="shared" si="23"/>
        <v>61.314018198620225</v>
      </c>
      <c r="J77">
        <f t="shared" si="24"/>
        <v>8.5619514785601342E-3</v>
      </c>
      <c r="K77">
        <f t="shared" si="25"/>
        <v>60.793507140273697</v>
      </c>
      <c r="L77">
        <f t="shared" si="26"/>
        <v>9.1933634509709927E-2</v>
      </c>
      <c r="M77">
        <f t="shared" si="27"/>
        <v>6.1094791243438973</v>
      </c>
      <c r="N77">
        <f t="shared" si="28"/>
        <v>7.2731894337427292</v>
      </c>
      <c r="O77">
        <f t="shared" si="29"/>
        <v>0.84000000000000086</v>
      </c>
      <c r="P77">
        <f t="shared" si="30"/>
        <v>0.1110410600571409</v>
      </c>
      <c r="Q77">
        <f t="shared" si="31"/>
        <v>55.204539074276333</v>
      </c>
      <c r="R77">
        <f t="shared" si="32"/>
        <v>65.71968937413844</v>
      </c>
      <c r="S77">
        <v>0.1</v>
      </c>
      <c r="T77">
        <f t="shared" si="33"/>
        <v>0.61094791243438973</v>
      </c>
      <c r="U77">
        <v>20</v>
      </c>
      <c r="V77">
        <f t="shared" si="34"/>
        <v>1104.0907814855266</v>
      </c>
    </row>
    <row r="78" spans="1:22">
      <c r="A78">
        <v>2.8570000000000002</v>
      </c>
      <c r="B78">
        <v>500</v>
      </c>
      <c r="C78" s="6">
        <f t="shared" si="18"/>
        <v>24.484139428825117</v>
      </c>
      <c r="D78" s="12">
        <f t="shared" si="35"/>
        <v>0.85000000000000064</v>
      </c>
      <c r="E78">
        <f t="shared" si="19"/>
        <v>22.070886787555516</v>
      </c>
      <c r="F78" s="7">
        <f t="shared" si="20"/>
        <v>155.09704279983561</v>
      </c>
      <c r="G78">
        <f t="shared" si="21"/>
        <v>13.699966576630327</v>
      </c>
      <c r="H78">
        <f t="shared" si="22"/>
        <v>43.609718745789053</v>
      </c>
      <c r="I78">
        <f t="shared" si="23"/>
        <v>62.043946986699034</v>
      </c>
      <c r="J78">
        <f t="shared" si="24"/>
        <v>8.6637575149822715E-3</v>
      </c>
      <c r="K78">
        <f t="shared" si="25"/>
        <v>61.511030335376617</v>
      </c>
      <c r="L78">
        <f t="shared" si="26"/>
        <v>9.3880891800782074E-2</v>
      </c>
      <c r="M78">
        <f t="shared" si="27"/>
        <v>6.3076270347925298</v>
      </c>
      <c r="N78">
        <f t="shared" si="28"/>
        <v>7.4207376879912061</v>
      </c>
      <c r="O78">
        <f t="shared" si="29"/>
        <v>0.85000000000000064</v>
      </c>
      <c r="P78">
        <f t="shared" si="30"/>
        <v>0.11329370516017108</v>
      </c>
      <c r="Q78">
        <f t="shared" si="31"/>
        <v>55.736319951906502</v>
      </c>
      <c r="R78">
        <f t="shared" si="32"/>
        <v>65.572141119889949</v>
      </c>
      <c r="S78">
        <v>0.1</v>
      </c>
      <c r="T78">
        <f t="shared" si="33"/>
        <v>0.63076270347925301</v>
      </c>
      <c r="U78">
        <v>20</v>
      </c>
      <c r="V78">
        <f t="shared" si="34"/>
        <v>1114.72639903813</v>
      </c>
    </row>
    <row r="79" spans="1:22">
      <c r="A79">
        <v>2.8570000000000002</v>
      </c>
      <c r="B79">
        <v>500</v>
      </c>
      <c r="C79" s="6">
        <f t="shared" si="18"/>
        <v>24.484139428825117</v>
      </c>
      <c r="D79" s="12">
        <f t="shared" si="35"/>
        <v>0.86000000000000065</v>
      </c>
      <c r="E79">
        <f t="shared" si="19"/>
        <v>22.070886787555516</v>
      </c>
      <c r="F79" s="7">
        <f t="shared" si="20"/>
        <v>155.09704279983561</v>
      </c>
      <c r="G79">
        <f t="shared" si="21"/>
        <v>13.699966576630327</v>
      </c>
      <c r="H79">
        <f t="shared" si="22"/>
        <v>43.609718745789053</v>
      </c>
      <c r="I79">
        <f t="shared" si="23"/>
        <v>62.773875774777849</v>
      </c>
      <c r="J79">
        <f t="shared" si="24"/>
        <v>8.7655592247399862E-3</v>
      </c>
      <c r="K79">
        <f t="shared" si="25"/>
        <v>62.228408970485717</v>
      </c>
      <c r="L79">
        <f t="shared" si="26"/>
        <v>9.5837893673611507E-2</v>
      </c>
      <c r="M79">
        <f t="shared" si="27"/>
        <v>6.5093064466835537</v>
      </c>
      <c r="N79">
        <f t="shared" si="28"/>
        <v>7.5689609845157548</v>
      </c>
      <c r="O79">
        <f t="shared" si="29"/>
        <v>0.86000000000000076</v>
      </c>
      <c r="P79">
        <f t="shared" si="30"/>
        <v>0.11555665625214893</v>
      </c>
      <c r="Q79">
        <f t="shared" si="31"/>
        <v>56.264569328094296</v>
      </c>
      <c r="R79">
        <f t="shared" si="32"/>
        <v>65.423917823365414</v>
      </c>
      <c r="S79">
        <v>0.1</v>
      </c>
      <c r="T79">
        <f t="shared" si="33"/>
        <v>0.65093064466835537</v>
      </c>
      <c r="U79">
        <v>20</v>
      </c>
      <c r="V79">
        <f t="shared" si="34"/>
        <v>1125.2913865618859</v>
      </c>
    </row>
    <row r="80" spans="1:22">
      <c r="A80">
        <v>2.8570000000000002</v>
      </c>
      <c r="B80">
        <v>500</v>
      </c>
      <c r="C80" s="6">
        <f t="shared" si="18"/>
        <v>24.484139428825117</v>
      </c>
      <c r="D80" s="12">
        <f t="shared" si="35"/>
        <v>0.87000000000000066</v>
      </c>
      <c r="E80">
        <f t="shared" si="19"/>
        <v>22.070886787555516</v>
      </c>
      <c r="F80" s="7">
        <f t="shared" si="20"/>
        <v>155.09704279983561</v>
      </c>
      <c r="G80">
        <f t="shared" si="21"/>
        <v>13.699966576630327</v>
      </c>
      <c r="H80">
        <f t="shared" si="22"/>
        <v>43.609718745789053</v>
      </c>
      <c r="I80">
        <f t="shared" si="23"/>
        <v>63.503804562856658</v>
      </c>
      <c r="J80">
        <f t="shared" si="24"/>
        <v>8.8673565571184779E-3</v>
      </c>
      <c r="K80">
        <f t="shared" si="25"/>
        <v>62.945643101756261</v>
      </c>
      <c r="L80">
        <f t="shared" si="26"/>
        <v>9.7804283895561506E-2</v>
      </c>
      <c r="M80">
        <f t="shared" si="27"/>
        <v>6.7145150090132502</v>
      </c>
      <c r="N80">
        <f t="shared" si="28"/>
        <v>7.7178333436933855</v>
      </c>
      <c r="O80">
        <f t="shared" si="29"/>
        <v>0.87000000000000066</v>
      </c>
      <c r="P80">
        <f t="shared" si="30"/>
        <v>0.11782951669760894</v>
      </c>
      <c r="Q80">
        <f t="shared" si="31"/>
        <v>56.789289553843403</v>
      </c>
      <c r="R80">
        <f t="shared" si="32"/>
        <v>65.27504546418777</v>
      </c>
      <c r="S80">
        <v>0.1</v>
      </c>
      <c r="T80">
        <f t="shared" si="33"/>
        <v>0.6714515009013251</v>
      </c>
      <c r="U80">
        <v>20</v>
      </c>
      <c r="V80">
        <f t="shared" si="34"/>
        <v>1135.785791076868</v>
      </c>
    </row>
    <row r="81" spans="1:22">
      <c r="A81">
        <v>2.8570000000000002</v>
      </c>
      <c r="B81">
        <v>500</v>
      </c>
      <c r="C81" s="6">
        <f t="shared" si="18"/>
        <v>24.484139428825117</v>
      </c>
      <c r="D81" s="12">
        <f t="shared" si="35"/>
        <v>0.88000000000000067</v>
      </c>
      <c r="E81">
        <f t="shared" si="19"/>
        <v>22.070886787555516</v>
      </c>
      <c r="F81" s="7">
        <f t="shared" si="20"/>
        <v>155.09704279983561</v>
      </c>
      <c r="G81">
        <f t="shared" si="21"/>
        <v>13.699966576630327</v>
      </c>
      <c r="H81">
        <f t="shared" si="22"/>
        <v>43.609718745789053</v>
      </c>
      <c r="I81">
        <f t="shared" si="23"/>
        <v>64.233733350935466</v>
      </c>
      <c r="J81">
        <f t="shared" si="24"/>
        <v>8.9691494614095053E-3</v>
      </c>
      <c r="K81">
        <f t="shared" si="25"/>
        <v>63.662732785460896</v>
      </c>
      <c r="L81">
        <f t="shared" si="26"/>
        <v>9.9779709007653428E-2</v>
      </c>
      <c r="M81">
        <f t="shared" si="27"/>
        <v>6.9232495174398547</v>
      </c>
      <c r="N81">
        <f t="shared" si="28"/>
        <v>7.8673289970907376</v>
      </c>
      <c r="O81">
        <f t="shared" si="29"/>
        <v>0.88000000000000067</v>
      </c>
      <c r="P81">
        <f t="shared" si="30"/>
        <v>0.12011189308535478</v>
      </c>
      <c r="Q81">
        <f t="shared" si="31"/>
        <v>57.31048383349561</v>
      </c>
      <c r="R81">
        <f t="shared" si="32"/>
        <v>65.125549810790417</v>
      </c>
      <c r="S81">
        <v>0.1</v>
      </c>
      <c r="T81">
        <f t="shared" si="33"/>
        <v>0.69232495174398556</v>
      </c>
      <c r="U81">
        <v>20</v>
      </c>
      <c r="V81">
        <f t="shared" si="34"/>
        <v>1146.2096766699121</v>
      </c>
    </row>
    <row r="82" spans="1:22">
      <c r="A82">
        <v>2.8570000000000002</v>
      </c>
      <c r="B82">
        <v>500</v>
      </c>
      <c r="C82" s="6">
        <f t="shared" si="18"/>
        <v>24.484139428825117</v>
      </c>
      <c r="D82" s="12">
        <f t="shared" si="35"/>
        <v>0.89000000000000068</v>
      </c>
      <c r="E82">
        <f t="shared" si="19"/>
        <v>22.070886787555516</v>
      </c>
      <c r="F82" s="7">
        <f t="shared" si="20"/>
        <v>155.09704279983561</v>
      </c>
      <c r="G82">
        <f t="shared" si="21"/>
        <v>13.699966576630327</v>
      </c>
      <c r="H82">
        <f t="shared" si="22"/>
        <v>43.609718745789053</v>
      </c>
      <c r="I82">
        <f t="shared" si="23"/>
        <v>64.963662139014275</v>
      </c>
      <c r="J82">
        <f t="shared" si="24"/>
        <v>9.070937886911469E-3</v>
      </c>
      <c r="K82">
        <f t="shared" si="25"/>
        <v>64.379678077989482</v>
      </c>
      <c r="L82">
        <f t="shared" si="26"/>
        <v>0.10176381842202187</v>
      </c>
      <c r="M82">
        <f t="shared" si="27"/>
        <v>7.135505931021533</v>
      </c>
      <c r="N82">
        <f t="shared" si="28"/>
        <v>8.0174223944062106</v>
      </c>
      <c r="O82">
        <f t="shared" si="29"/>
        <v>0.89000000000000068</v>
      </c>
      <c r="P82">
        <f t="shared" si="30"/>
        <v>0.12240339533444597</v>
      </c>
      <c r="Q82">
        <f t="shared" si="31"/>
        <v>57.828156207992741</v>
      </c>
      <c r="R82">
        <f t="shared" si="32"/>
        <v>64.975456413474944</v>
      </c>
      <c r="S82">
        <v>0.1</v>
      </c>
      <c r="T82">
        <f t="shared" si="33"/>
        <v>0.7135505931021533</v>
      </c>
      <c r="U82">
        <v>20</v>
      </c>
      <c r="V82">
        <f t="shared" si="34"/>
        <v>1156.5631241598549</v>
      </c>
    </row>
    <row r="83" spans="1:22">
      <c r="A83">
        <v>2.8570000000000002</v>
      </c>
      <c r="B83">
        <v>500</v>
      </c>
      <c r="C83" s="6">
        <f t="shared" si="18"/>
        <v>24.484139428825117</v>
      </c>
      <c r="D83" s="12">
        <f t="shared" si="35"/>
        <v>0.90000000000000069</v>
      </c>
      <c r="E83">
        <f t="shared" si="19"/>
        <v>22.070886787555516</v>
      </c>
      <c r="F83" s="7">
        <f t="shared" si="20"/>
        <v>155.09704279983561</v>
      </c>
      <c r="G83">
        <f t="shared" si="21"/>
        <v>13.699966576630327</v>
      </c>
      <c r="H83">
        <f t="shared" si="22"/>
        <v>43.609718745789053</v>
      </c>
      <c r="I83">
        <f t="shared" si="23"/>
        <v>65.693590927093098</v>
      </c>
      <c r="J83">
        <f t="shared" si="24"/>
        <v>9.1727217829294643E-3</v>
      </c>
      <c r="K83">
        <f t="shared" si="25"/>
        <v>65.096479035848958</v>
      </c>
      <c r="L83">
        <f t="shared" si="26"/>
        <v>0.10375626451546782</v>
      </c>
      <c r="M83">
        <f t="shared" si="27"/>
        <v>7.3512793891132917</v>
      </c>
      <c r="N83">
        <f t="shared" si="28"/>
        <v>8.1680882101258732</v>
      </c>
      <c r="O83">
        <f t="shared" si="29"/>
        <v>0.9000000000000008</v>
      </c>
      <c r="P83">
        <f t="shared" si="30"/>
        <v>0.12470363679581485</v>
      </c>
      <c r="Q83">
        <f t="shared" si="31"/>
        <v>58.342311537979811</v>
      </c>
      <c r="R83">
        <f t="shared" si="32"/>
        <v>64.824790597755296</v>
      </c>
      <c r="S83">
        <v>0.1</v>
      </c>
      <c r="T83">
        <f t="shared" si="33"/>
        <v>0.73512793891132922</v>
      </c>
      <c r="U83">
        <v>20</v>
      </c>
      <c r="V83">
        <f t="shared" si="34"/>
        <v>1166.8462307595962</v>
      </c>
    </row>
    <row r="84" spans="1:22">
      <c r="A84">
        <v>2.8570000000000002</v>
      </c>
      <c r="B84">
        <v>500</v>
      </c>
      <c r="C84" s="6">
        <f t="shared" si="18"/>
        <v>24.484139428825117</v>
      </c>
      <c r="D84" s="12">
        <f t="shared" si="35"/>
        <v>0.9100000000000007</v>
      </c>
      <c r="E84">
        <f t="shared" si="19"/>
        <v>22.070886787555516</v>
      </c>
      <c r="F84" s="7">
        <f t="shared" si="20"/>
        <v>155.09704279983561</v>
      </c>
      <c r="G84">
        <f t="shared" si="21"/>
        <v>13.699966576630327</v>
      </c>
      <c r="H84">
        <f t="shared" si="22"/>
        <v>43.609718745789053</v>
      </c>
      <c r="I84">
        <f t="shared" si="23"/>
        <v>66.423519715171906</v>
      </c>
      <c r="J84">
        <f t="shared" si="24"/>
        <v>9.2745010987753847E-3</v>
      </c>
      <c r="K84">
        <f t="shared" si="25"/>
        <v>65.813135715663137</v>
      </c>
      <c r="L84">
        <f t="shared" si="26"/>
        <v>0.10575670271912285</v>
      </c>
      <c r="M84">
        <f t="shared" si="27"/>
        <v>7.570564228403434</v>
      </c>
      <c r="N84">
        <f t="shared" si="28"/>
        <v>8.3193013498938768</v>
      </c>
      <c r="O84">
        <f t="shared" si="29"/>
        <v>0.91000000000000059</v>
      </c>
      <c r="P84">
        <f t="shared" si="30"/>
        <v>0.12701223434952483</v>
      </c>
      <c r="Q84">
        <f t="shared" si="31"/>
        <v>58.852955486768465</v>
      </c>
      <c r="R84">
        <f t="shared" si="32"/>
        <v>64.673577457987278</v>
      </c>
      <c r="S84">
        <v>0.1</v>
      </c>
      <c r="T84">
        <f t="shared" si="33"/>
        <v>0.75705642284034347</v>
      </c>
      <c r="U84">
        <v>20</v>
      </c>
      <c r="V84">
        <f t="shared" si="34"/>
        <v>1177.0591097353692</v>
      </c>
    </row>
    <row r="85" spans="1:22">
      <c r="A85">
        <v>2.8570000000000002</v>
      </c>
      <c r="B85">
        <v>500</v>
      </c>
      <c r="C85" s="6">
        <f t="shared" si="18"/>
        <v>24.484139428825117</v>
      </c>
      <c r="D85" s="12">
        <f t="shared" si="35"/>
        <v>0.92000000000000071</v>
      </c>
      <c r="E85">
        <f t="shared" si="19"/>
        <v>22.070886787555516</v>
      </c>
      <c r="F85" s="7">
        <f t="shared" si="20"/>
        <v>155.09704279983561</v>
      </c>
      <c r="G85">
        <f t="shared" si="21"/>
        <v>13.699966576630327</v>
      </c>
      <c r="H85">
        <f t="shared" si="22"/>
        <v>43.609718745789053</v>
      </c>
      <c r="I85">
        <f t="shared" si="23"/>
        <v>67.153448503250715</v>
      </c>
      <c r="J85">
        <f t="shared" si="24"/>
        <v>9.3762757837679827E-3</v>
      </c>
      <c r="K85">
        <f t="shared" si="25"/>
        <v>66.529648174172621</v>
      </c>
      <c r="L85">
        <f t="shared" si="26"/>
        <v>0.10776479160424612</v>
      </c>
      <c r="M85">
        <f t="shared" si="27"/>
        <v>7.7933540000716164</v>
      </c>
      <c r="N85">
        <f t="shared" si="28"/>
        <v>8.4710369565995762</v>
      </c>
      <c r="O85">
        <f t="shared" si="29"/>
        <v>0.92000000000000071</v>
      </c>
      <c r="P85">
        <f t="shared" si="30"/>
        <v>0.12932880849770345</v>
      </c>
      <c r="Q85">
        <f t="shared" si="31"/>
        <v>59.360094503179099</v>
      </c>
      <c r="R85">
        <f t="shared" si="32"/>
        <v>64.521841851281579</v>
      </c>
      <c r="S85">
        <v>0.1</v>
      </c>
      <c r="T85">
        <f t="shared" si="33"/>
        <v>0.77933540000716173</v>
      </c>
      <c r="U85">
        <v>20</v>
      </c>
      <c r="V85">
        <f t="shared" si="34"/>
        <v>1187.2018900635819</v>
      </c>
    </row>
    <row r="86" spans="1:22">
      <c r="A86">
        <v>2.8570000000000002</v>
      </c>
      <c r="B86">
        <v>500</v>
      </c>
      <c r="C86" s="6">
        <f t="shared" si="18"/>
        <v>24.484139428825117</v>
      </c>
      <c r="D86" s="12">
        <f t="shared" si="35"/>
        <v>0.93000000000000071</v>
      </c>
      <c r="E86">
        <f t="shared" si="19"/>
        <v>22.070886787555516</v>
      </c>
      <c r="F86" s="7">
        <f t="shared" si="20"/>
        <v>155.09704279983561</v>
      </c>
      <c r="G86">
        <f t="shared" si="21"/>
        <v>13.699966576630327</v>
      </c>
      <c r="H86">
        <f t="shared" si="22"/>
        <v>43.609718745789053</v>
      </c>
      <c r="I86">
        <f t="shared" si="23"/>
        <v>67.883377291329523</v>
      </c>
      <c r="J86">
        <f t="shared" si="24"/>
        <v>9.478045787232936E-3</v>
      </c>
      <c r="K86">
        <f t="shared" si="25"/>
        <v>67.246016468234572</v>
      </c>
      <c r="L86">
        <f t="shared" si="26"/>
        <v>0.10978019296417862</v>
      </c>
      <c r="M86">
        <f t="shared" si="27"/>
        <v>8.0196414870500821</v>
      </c>
      <c r="N86">
        <f t="shared" si="28"/>
        <v>8.6232704161828764</v>
      </c>
      <c r="O86">
        <f t="shared" si="29"/>
        <v>0.93000000000000071</v>
      </c>
      <c r="P86">
        <f t="shared" si="30"/>
        <v>0.13165298345317369</v>
      </c>
      <c r="Q86">
        <f t="shared" si="31"/>
        <v>59.863735804279443</v>
      </c>
      <c r="R86">
        <f t="shared" si="32"/>
        <v>64.369608391698279</v>
      </c>
      <c r="S86">
        <v>0.1</v>
      </c>
      <c r="T86">
        <f t="shared" si="33"/>
        <v>0.80196414870500821</v>
      </c>
      <c r="U86">
        <v>20</v>
      </c>
      <c r="V86">
        <f t="shared" si="34"/>
        <v>1197.2747160855888</v>
      </c>
    </row>
    <row r="87" spans="1:22">
      <c r="A87">
        <v>2.8570000000000002</v>
      </c>
      <c r="B87">
        <v>500</v>
      </c>
      <c r="C87" s="6">
        <f t="shared" si="18"/>
        <v>24.484139428825117</v>
      </c>
      <c r="D87" s="12">
        <f t="shared" si="35"/>
        <v>0.94000000000000072</v>
      </c>
      <c r="E87">
        <f t="shared" si="19"/>
        <v>22.070886787555516</v>
      </c>
      <c r="F87" s="7">
        <f t="shared" si="20"/>
        <v>155.09704279983561</v>
      </c>
      <c r="G87">
        <f t="shared" si="21"/>
        <v>13.699966576630327</v>
      </c>
      <c r="H87">
        <f t="shared" si="22"/>
        <v>43.609718745789053</v>
      </c>
      <c r="I87">
        <f t="shared" si="23"/>
        <v>68.613306079408332</v>
      </c>
      <c r="J87">
        <f t="shared" si="24"/>
        <v>9.5798110585029565E-3</v>
      </c>
      <c r="K87">
        <f t="shared" si="25"/>
        <v>67.962240654822622</v>
      </c>
      <c r="L87">
        <f t="shared" si="26"/>
        <v>0.11180257189248988</v>
      </c>
      <c r="M87">
        <f t="shared" si="27"/>
        <v>8.2494187213712173</v>
      </c>
      <c r="N87">
        <f t="shared" si="28"/>
        <v>8.7759773631608624</v>
      </c>
      <c r="O87">
        <f t="shared" si="29"/>
        <v>0.94000000000000061</v>
      </c>
      <c r="P87">
        <f t="shared" si="30"/>
        <v>0.13398438722382996</v>
      </c>
      <c r="Q87">
        <f t="shared" si="31"/>
        <v>60.363887358037118</v>
      </c>
      <c r="R87">
        <f t="shared" si="32"/>
        <v>64.216901444720293</v>
      </c>
      <c r="S87">
        <v>0.1</v>
      </c>
      <c r="T87">
        <f t="shared" si="33"/>
        <v>0.82494187213712178</v>
      </c>
      <c r="U87">
        <v>20</v>
      </c>
      <c r="V87">
        <f t="shared" si="34"/>
        <v>1207.2777471607424</v>
      </c>
    </row>
    <row r="88" spans="1:22">
      <c r="A88">
        <v>2.8570000000000002</v>
      </c>
      <c r="B88">
        <v>500</v>
      </c>
      <c r="C88" s="6">
        <f t="shared" si="18"/>
        <v>24.484139428825117</v>
      </c>
      <c r="D88" s="12">
        <f t="shared" si="35"/>
        <v>0.95000000000000073</v>
      </c>
      <c r="E88">
        <f t="shared" si="19"/>
        <v>22.070886787555516</v>
      </c>
      <c r="F88" s="7">
        <f t="shared" si="20"/>
        <v>155.09704279983561</v>
      </c>
      <c r="G88">
        <f t="shared" si="21"/>
        <v>13.699966576630327</v>
      </c>
      <c r="H88">
        <f t="shared" si="22"/>
        <v>43.609718745789053</v>
      </c>
      <c r="I88">
        <f t="shared" si="23"/>
        <v>69.343234867487155</v>
      </c>
      <c r="J88">
        <f t="shared" si="24"/>
        <v>9.68157154691782E-3</v>
      </c>
      <c r="K88">
        <f t="shared" si="25"/>
        <v>68.67832079102665</v>
      </c>
      <c r="L88">
        <f t="shared" si="26"/>
        <v>0.11383159685734179</v>
      </c>
      <c r="M88">
        <f t="shared" si="27"/>
        <v>8.482677001583836</v>
      </c>
      <c r="N88">
        <f t="shared" si="28"/>
        <v>8.9291336858777157</v>
      </c>
      <c r="O88">
        <f t="shared" si="29"/>
        <v>0.95000000000000073</v>
      </c>
      <c r="P88">
        <f t="shared" si="30"/>
        <v>0.13632265169278956</v>
      </c>
      <c r="Q88">
        <f t="shared" si="31"/>
        <v>60.860557865903317</v>
      </c>
      <c r="R88">
        <f t="shared" si="32"/>
        <v>64.063745122003439</v>
      </c>
      <c r="S88">
        <v>0.1</v>
      </c>
      <c r="T88">
        <f t="shared" si="33"/>
        <v>0.8482677001583836</v>
      </c>
      <c r="U88">
        <v>20</v>
      </c>
      <c r="V88">
        <f t="shared" si="34"/>
        <v>1217.2111573180664</v>
      </c>
    </row>
    <row r="89" spans="1:22">
      <c r="A89">
        <v>2.8570000000000002</v>
      </c>
      <c r="B89">
        <v>500</v>
      </c>
      <c r="C89" s="6">
        <f t="shared" si="18"/>
        <v>24.484139428825117</v>
      </c>
      <c r="D89" s="12">
        <f t="shared" si="35"/>
        <v>0.96000000000000074</v>
      </c>
      <c r="E89">
        <f t="shared" si="19"/>
        <v>22.070886787555516</v>
      </c>
      <c r="F89" s="7">
        <f t="shared" si="20"/>
        <v>155.09704279983561</v>
      </c>
      <c r="G89">
        <f t="shared" si="21"/>
        <v>13.699966576630327</v>
      </c>
      <c r="H89">
        <f t="shared" si="22"/>
        <v>43.609718745789053</v>
      </c>
      <c r="I89">
        <f t="shared" si="23"/>
        <v>70.073163655565963</v>
      </c>
      <c r="J89">
        <f t="shared" si="24"/>
        <v>9.7833272018244856E-3</v>
      </c>
      <c r="K89">
        <f t="shared" si="25"/>
        <v>69.394256934052649</v>
      </c>
      <c r="L89">
        <f t="shared" si="26"/>
        <v>0.11586693977210971</v>
      </c>
      <c r="M89">
        <f t="shared" si="27"/>
        <v>8.7194069102214939</v>
      </c>
      <c r="N89">
        <f t="shared" si="28"/>
        <v>9.0827155314807158</v>
      </c>
      <c r="O89">
        <f t="shared" si="29"/>
        <v>0.96000000000000074</v>
      </c>
      <c r="P89">
        <f t="shared" si="30"/>
        <v>0.13866741269436209</v>
      </c>
      <c r="Q89">
        <f t="shared" si="31"/>
        <v>61.353756745344469</v>
      </c>
      <c r="R89">
        <f t="shared" si="32"/>
        <v>63.910163276400439</v>
      </c>
      <c r="S89">
        <v>0.1</v>
      </c>
      <c r="T89">
        <f t="shared" si="33"/>
        <v>0.87194069102214944</v>
      </c>
      <c r="U89">
        <v>20</v>
      </c>
      <c r="V89">
        <f t="shared" si="34"/>
        <v>1227.0751349068894</v>
      </c>
    </row>
    <row r="90" spans="1:22">
      <c r="A90">
        <v>2.8570000000000002</v>
      </c>
      <c r="B90">
        <v>500</v>
      </c>
      <c r="C90" s="6">
        <f t="shared" si="18"/>
        <v>24.484139428825117</v>
      </c>
      <c r="D90" s="12">
        <f t="shared" si="35"/>
        <v>0.97000000000000075</v>
      </c>
      <c r="E90">
        <f t="shared" si="19"/>
        <v>22.070886787555516</v>
      </c>
      <c r="F90" s="7">
        <f t="shared" si="20"/>
        <v>155.09704279983561</v>
      </c>
      <c r="G90">
        <f t="shared" si="21"/>
        <v>13.699966576630327</v>
      </c>
      <c r="H90">
        <f t="shared" si="22"/>
        <v>43.609718745789053</v>
      </c>
      <c r="I90">
        <f t="shared" si="23"/>
        <v>70.803092443644786</v>
      </c>
      <c r="J90">
        <f t="shared" si="24"/>
        <v>9.8850779725771377E-3</v>
      </c>
      <c r="K90">
        <f t="shared" si="25"/>
        <v>70.110049141222575</v>
      </c>
      <c r="L90">
        <f t="shared" si="26"/>
        <v>0.11790827606230003</v>
      </c>
      <c r="M90">
        <f t="shared" si="27"/>
        <v>8.9595983313069034</v>
      </c>
      <c r="N90">
        <f t="shared" si="28"/>
        <v>9.2366993106256672</v>
      </c>
      <c r="O90">
        <f t="shared" si="29"/>
        <v>0.97000000000000086</v>
      </c>
      <c r="P90">
        <f t="shared" si="30"/>
        <v>0.14101831008588805</v>
      </c>
      <c r="Q90">
        <f t="shared" si="31"/>
        <v>61.843494112337886</v>
      </c>
      <c r="R90">
        <f t="shared" si="32"/>
        <v>63.756179497255502</v>
      </c>
      <c r="S90">
        <v>0.1</v>
      </c>
      <c r="T90">
        <f t="shared" si="33"/>
        <v>0.89595983313069039</v>
      </c>
      <c r="U90">
        <v>20</v>
      </c>
      <c r="V90">
        <f t="shared" si="34"/>
        <v>1236.8698822467577</v>
      </c>
    </row>
    <row r="91" spans="1:22">
      <c r="A91">
        <v>2.8570000000000002</v>
      </c>
      <c r="B91">
        <v>500</v>
      </c>
      <c r="C91" s="6">
        <f t="shared" si="18"/>
        <v>24.484139428825117</v>
      </c>
      <c r="D91" s="12">
        <f t="shared" si="35"/>
        <v>0.98000000000000076</v>
      </c>
      <c r="E91">
        <f t="shared" si="19"/>
        <v>22.070886787555516</v>
      </c>
      <c r="F91" s="7">
        <f t="shared" si="20"/>
        <v>155.09704279983561</v>
      </c>
      <c r="G91">
        <f t="shared" si="21"/>
        <v>13.699966576630327</v>
      </c>
      <c r="H91">
        <f t="shared" si="22"/>
        <v>43.609718745789053</v>
      </c>
      <c r="I91">
        <f t="shared" si="23"/>
        <v>71.533021231723595</v>
      </c>
      <c r="J91">
        <f t="shared" si="24"/>
        <v>9.9868238085372811E-3</v>
      </c>
      <c r="K91">
        <f t="shared" si="25"/>
        <v>70.825697469974202</v>
      </c>
      <c r="L91">
        <f t="shared" si="26"/>
        <v>0.11995528472880712</v>
      </c>
      <c r="M91">
        <f t="shared" si="27"/>
        <v>9.2032404678765047</v>
      </c>
      <c r="N91">
        <f t="shared" si="28"/>
        <v>9.3910617019147935</v>
      </c>
      <c r="O91">
        <f t="shared" si="29"/>
        <v>0.98000000000000109</v>
      </c>
      <c r="P91">
        <f t="shared" si="30"/>
        <v>0.14337498781549304</v>
      </c>
      <c r="Q91">
        <f t="shared" si="31"/>
        <v>62.329780763847097</v>
      </c>
      <c r="R91">
        <f t="shared" si="32"/>
        <v>63.601817105966376</v>
      </c>
      <c r="S91">
        <v>0.1</v>
      </c>
      <c r="T91">
        <f t="shared" si="33"/>
        <v>0.92032404678765056</v>
      </c>
      <c r="U91">
        <v>20</v>
      </c>
      <c r="V91">
        <f t="shared" si="34"/>
        <v>1246.595615276942</v>
      </c>
    </row>
    <row r="92" spans="1:22">
      <c r="A92">
        <v>2.8570000000000002</v>
      </c>
      <c r="B92">
        <v>500</v>
      </c>
      <c r="C92" s="6">
        <f t="shared" si="18"/>
        <v>24.484139428825117</v>
      </c>
      <c r="D92" s="12">
        <f t="shared" si="35"/>
        <v>0.99000000000000077</v>
      </c>
      <c r="E92">
        <f t="shared" si="19"/>
        <v>22.070886787555516</v>
      </c>
      <c r="F92" s="7">
        <f t="shared" si="20"/>
        <v>155.09704279983561</v>
      </c>
      <c r="G92">
        <f t="shared" si="21"/>
        <v>13.699966576630327</v>
      </c>
      <c r="H92">
        <f t="shared" si="22"/>
        <v>43.609718745789053</v>
      </c>
      <c r="I92">
        <f t="shared" si="23"/>
        <v>72.262950019802403</v>
      </c>
      <c r="J92">
        <f t="shared" si="24"/>
        <v>1.0088564659073818E-2</v>
      </c>
      <c r="K92">
        <f t="shared" si="25"/>
        <v>71.541201977860894</v>
      </c>
      <c r="L92">
        <f t="shared" si="26"/>
        <v>0.12200764840754907</v>
      </c>
      <c r="M92">
        <f t="shared" si="27"/>
        <v>9.4503218595098168</v>
      </c>
      <c r="N92">
        <f t="shared" si="28"/>
        <v>9.5457796560705148</v>
      </c>
      <c r="O92">
        <f t="shared" si="29"/>
        <v>0.99000000000000077</v>
      </c>
      <c r="P92">
        <f t="shared" si="30"/>
        <v>0.14573709398580939</v>
      </c>
      <c r="Q92">
        <f t="shared" si="31"/>
        <v>62.812628160292583</v>
      </c>
      <c r="R92">
        <f t="shared" si="32"/>
        <v>63.44709915181064</v>
      </c>
      <c r="S92">
        <v>0.1</v>
      </c>
      <c r="T92">
        <f t="shared" si="33"/>
        <v>0.94503218595098171</v>
      </c>
      <c r="U92">
        <v>20</v>
      </c>
      <c r="V92">
        <f t="shared" si="34"/>
        <v>1256.2525632058516</v>
      </c>
    </row>
    <row r="93" spans="1:22">
      <c r="A93">
        <v>2.8570000000000002</v>
      </c>
      <c r="B93">
        <v>500</v>
      </c>
      <c r="C93" s="6">
        <f t="shared" si="18"/>
        <v>24.484139428825117</v>
      </c>
      <c r="D93" s="12">
        <f t="shared" si="35"/>
        <v>1.0000000000000007</v>
      </c>
      <c r="E93">
        <f t="shared" si="19"/>
        <v>22.070886787555516</v>
      </c>
      <c r="F93" s="7">
        <f t="shared" si="20"/>
        <v>155.09704279983561</v>
      </c>
      <c r="G93">
        <f t="shared" si="21"/>
        <v>13.699966576630327</v>
      </c>
      <c r="H93">
        <f t="shared" si="22"/>
        <v>43.609718745789053</v>
      </c>
      <c r="I93">
        <f t="shared" si="23"/>
        <v>72.992878807881212</v>
      </c>
      <c r="J93">
        <f t="shared" si="24"/>
        <v>1.0190300473563103E-2</v>
      </c>
      <c r="K93">
        <f t="shared" si="25"/>
        <v>72.25656272255155</v>
      </c>
      <c r="L93">
        <f t="shared" si="26"/>
        <v>0.12406505342553953</v>
      </c>
      <c r="M93">
        <f t="shared" si="27"/>
        <v>9.7008303998488685</v>
      </c>
      <c r="N93">
        <f t="shared" si="28"/>
        <v>9.7008303998488614</v>
      </c>
      <c r="O93">
        <f t="shared" si="29"/>
        <v>1.0000000000000009</v>
      </c>
      <c r="P93">
        <f t="shared" si="30"/>
        <v>0.14810428091372307</v>
      </c>
      <c r="Q93">
        <f t="shared" si="31"/>
        <v>63.29204840803235</v>
      </c>
      <c r="R93">
        <f t="shared" si="32"/>
        <v>63.292048408032308</v>
      </c>
      <c r="S93">
        <v>0.1</v>
      </c>
      <c r="T93">
        <f t="shared" si="33"/>
        <v>0.97008303998488687</v>
      </c>
      <c r="U93">
        <v>20</v>
      </c>
      <c r="V93">
        <f t="shared" si="34"/>
        <v>1265.840968160647</v>
      </c>
    </row>
    <row r="94" spans="1:22">
      <c r="A94">
        <v>2.8570000000000002</v>
      </c>
      <c r="B94">
        <v>500</v>
      </c>
      <c r="C94" s="6">
        <f t="shared" si="18"/>
        <v>24.484139428825117</v>
      </c>
      <c r="D94" s="12">
        <f>D93+0.1</f>
        <v>1.1000000000000008</v>
      </c>
      <c r="E94">
        <f t="shared" si="19"/>
        <v>22.070886787555516</v>
      </c>
      <c r="F94" s="7">
        <f t="shared" si="20"/>
        <v>155.09704279983561</v>
      </c>
      <c r="G94">
        <f t="shared" si="21"/>
        <v>13.699966576630327</v>
      </c>
      <c r="H94">
        <f t="shared" si="22"/>
        <v>43.609718745789053</v>
      </c>
      <c r="I94">
        <f t="shared" si="23"/>
        <v>80.292166688669326</v>
      </c>
      <c r="J94">
        <f t="shared" si="24"/>
        <v>1.120737050414646E-2</v>
      </c>
      <c r="K94">
        <f t="shared" si="25"/>
        <v>79.402275963078623</v>
      </c>
      <c r="L94">
        <f t="shared" si="26"/>
        <v>0.144850103326851</v>
      </c>
      <c r="M94">
        <f t="shared" si="27"/>
        <v>12.391318603229783</v>
      </c>
      <c r="N94">
        <f t="shared" si="28"/>
        <v>11.26483509384525</v>
      </c>
      <c r="O94">
        <f t="shared" si="29"/>
        <v>1.1000000000000008</v>
      </c>
      <c r="P94">
        <f t="shared" si="30"/>
        <v>0.17198221517320991</v>
      </c>
      <c r="Q94">
        <f t="shared" si="31"/>
        <v>67.900848085439549</v>
      </c>
      <c r="R94">
        <f t="shared" si="32"/>
        <v>61.728043714035906</v>
      </c>
      <c r="S94">
        <v>0.1</v>
      </c>
      <c r="T94">
        <f t="shared" si="33"/>
        <v>1.2391318603229784</v>
      </c>
      <c r="U94">
        <v>20</v>
      </c>
      <c r="V94">
        <f t="shared" si="34"/>
        <v>1358.0169617087909</v>
      </c>
    </row>
    <row r="95" spans="1:22">
      <c r="A95">
        <v>2.8570000000000002</v>
      </c>
      <c r="B95">
        <v>500</v>
      </c>
      <c r="C95" s="6">
        <f t="shared" si="18"/>
        <v>24.484139428825117</v>
      </c>
      <c r="D95" s="12">
        <f t="shared" ref="D95:D158" si="36">D94+0.1</f>
        <v>1.2000000000000008</v>
      </c>
      <c r="E95">
        <f t="shared" si="19"/>
        <v>22.070886787555516</v>
      </c>
      <c r="F95" s="7">
        <f t="shared" si="20"/>
        <v>155.09704279983561</v>
      </c>
      <c r="G95">
        <f t="shared" si="21"/>
        <v>13.699966576630327</v>
      </c>
      <c r="H95">
        <f t="shared" si="22"/>
        <v>43.609718745789053</v>
      </c>
      <c r="I95">
        <f t="shared" si="23"/>
        <v>87.591454569457454</v>
      </c>
      <c r="J95">
        <f t="shared" si="24"/>
        <v>1.2223881302346137E-2</v>
      </c>
      <c r="K95">
        <f t="shared" si="25"/>
        <v>86.533677171062848</v>
      </c>
      <c r="L95">
        <f t="shared" si="26"/>
        <v>0.16582325046429991</v>
      </c>
      <c r="M95">
        <f t="shared" si="27"/>
        <v>15.407073021528628</v>
      </c>
      <c r="N95">
        <f t="shared" si="28"/>
        <v>12.839227517940515</v>
      </c>
      <c r="O95">
        <f t="shared" si="29"/>
        <v>1.2000000000000008</v>
      </c>
      <c r="P95">
        <f t="shared" si="30"/>
        <v>0.19601874073191625</v>
      </c>
      <c r="Q95">
        <f t="shared" si="31"/>
        <v>72.184381547928822</v>
      </c>
      <c r="R95">
        <f t="shared" si="32"/>
        <v>60.15365128994064</v>
      </c>
      <c r="S95">
        <v>0.1</v>
      </c>
      <c r="T95">
        <f t="shared" si="33"/>
        <v>1.540707302152863</v>
      </c>
      <c r="U95">
        <v>20</v>
      </c>
      <c r="V95">
        <f t="shared" si="34"/>
        <v>1443.6876309585764</v>
      </c>
    </row>
    <row r="96" spans="1:22">
      <c r="A96">
        <v>2.8570000000000002</v>
      </c>
      <c r="B96">
        <v>500</v>
      </c>
      <c r="C96" s="6">
        <f t="shared" si="18"/>
        <v>24.484139428825117</v>
      </c>
      <c r="D96" s="12">
        <f t="shared" si="36"/>
        <v>1.3000000000000009</v>
      </c>
      <c r="E96">
        <f t="shared" si="19"/>
        <v>22.070886787555516</v>
      </c>
      <c r="F96" s="7">
        <f t="shared" si="20"/>
        <v>155.09704279983561</v>
      </c>
      <c r="G96">
        <f t="shared" si="21"/>
        <v>13.699966576630327</v>
      </c>
      <c r="H96">
        <f t="shared" si="22"/>
        <v>43.609718745789053</v>
      </c>
      <c r="I96">
        <f t="shared" si="23"/>
        <v>94.890742450245568</v>
      </c>
      <c r="J96">
        <f t="shared" si="24"/>
        <v>1.3239782379541999E-2</v>
      </c>
      <c r="K96">
        <f t="shared" si="25"/>
        <v>93.650825895721837</v>
      </c>
      <c r="L96">
        <f t="shared" si="26"/>
        <v>0.18673693172922023</v>
      </c>
      <c r="M96">
        <f t="shared" si="27"/>
        <v>18.727984436198238</v>
      </c>
      <c r="N96">
        <f t="shared" si="28"/>
        <v>14.406141873998635</v>
      </c>
      <c r="O96">
        <f t="shared" si="29"/>
        <v>1.3000000000000009</v>
      </c>
      <c r="P96">
        <f t="shared" si="30"/>
        <v>0.21994109731295627</v>
      </c>
      <c r="Q96">
        <f t="shared" si="31"/>
        <v>76.162758014047327</v>
      </c>
      <c r="R96">
        <f t="shared" si="32"/>
        <v>58.58673693388252</v>
      </c>
      <c r="S96">
        <v>0.1</v>
      </c>
      <c r="T96">
        <f t="shared" si="33"/>
        <v>1.8727984436198239</v>
      </c>
      <c r="U96">
        <v>20</v>
      </c>
      <c r="V96">
        <f t="shared" si="34"/>
        <v>1523.2551602809465</v>
      </c>
    </row>
    <row r="97" spans="1:22">
      <c r="A97">
        <v>2.8570000000000002</v>
      </c>
      <c r="B97">
        <v>500</v>
      </c>
      <c r="C97" s="6">
        <f t="shared" si="18"/>
        <v>24.484139428825117</v>
      </c>
      <c r="D97" s="12">
        <f t="shared" si="36"/>
        <v>1.400000000000001</v>
      </c>
      <c r="E97">
        <f t="shared" si="19"/>
        <v>22.070886787555516</v>
      </c>
      <c r="F97" s="7">
        <f t="shared" si="20"/>
        <v>155.09704279983561</v>
      </c>
      <c r="G97">
        <f t="shared" si="21"/>
        <v>13.699966576630327</v>
      </c>
      <c r="H97">
        <f t="shared" si="22"/>
        <v>43.609718745789053</v>
      </c>
      <c r="I97">
        <f t="shared" si="23"/>
        <v>102.19003033103368</v>
      </c>
      <c r="J97">
        <f t="shared" si="24"/>
        <v>1.4255023338349901E-2</v>
      </c>
      <c r="K97">
        <f t="shared" si="25"/>
        <v>100.75378280571124</v>
      </c>
      <c r="L97">
        <f t="shared" si="26"/>
        <v>0.20738465866153899</v>
      </c>
      <c r="M97">
        <f t="shared" si="27"/>
        <v>22.331036381343718</v>
      </c>
      <c r="N97">
        <f t="shared" si="28"/>
        <v>15.950740272388359</v>
      </c>
      <c r="O97">
        <f t="shared" si="29"/>
        <v>1.400000000000001</v>
      </c>
      <c r="P97">
        <f t="shared" si="30"/>
        <v>0.24352275225020395</v>
      </c>
      <c r="Q97">
        <f t="shared" si="31"/>
        <v>79.858993949689975</v>
      </c>
      <c r="R97">
        <f t="shared" si="32"/>
        <v>57.042138535492796</v>
      </c>
      <c r="S97">
        <v>0.1</v>
      </c>
      <c r="T97">
        <f t="shared" si="33"/>
        <v>2.2331036381343718</v>
      </c>
      <c r="U97">
        <v>20</v>
      </c>
      <c r="V97">
        <f t="shared" si="34"/>
        <v>1597.1798789937995</v>
      </c>
    </row>
    <row r="98" spans="1:22">
      <c r="A98">
        <v>2.8570000000000002</v>
      </c>
      <c r="B98">
        <v>500</v>
      </c>
      <c r="C98" s="6">
        <f t="shared" si="18"/>
        <v>24.484139428825117</v>
      </c>
      <c r="D98" s="12">
        <f t="shared" si="36"/>
        <v>1.5000000000000011</v>
      </c>
      <c r="E98">
        <f t="shared" si="19"/>
        <v>22.070886787555516</v>
      </c>
      <c r="F98" s="7">
        <f t="shared" si="20"/>
        <v>155.09704279983561</v>
      </c>
      <c r="G98">
        <f t="shared" si="21"/>
        <v>13.699966576630327</v>
      </c>
      <c r="H98">
        <f t="shared" si="22"/>
        <v>43.609718745789053</v>
      </c>
      <c r="I98">
        <f t="shared" si="23"/>
        <v>109.48931821182182</v>
      </c>
      <c r="J98">
        <f t="shared" si="24"/>
        <v>1.5269553880121692E-2</v>
      </c>
      <c r="K98">
        <f t="shared" si="25"/>
        <v>107.84260967284932</v>
      </c>
      <c r="L98">
        <f t="shared" si="26"/>
        <v>0.22759941065683342</v>
      </c>
      <c r="M98">
        <f t="shared" si="27"/>
        <v>26.191622944207939</v>
      </c>
      <c r="N98">
        <f t="shared" si="28"/>
        <v>17.461081962805281</v>
      </c>
      <c r="O98">
        <f t="shared" si="29"/>
        <v>1.5000000000000013</v>
      </c>
      <c r="P98">
        <f t="shared" si="30"/>
        <v>0.26658140401229435</v>
      </c>
      <c r="Q98">
        <f t="shared" si="31"/>
        <v>83.297695267613889</v>
      </c>
      <c r="R98">
        <f t="shared" si="32"/>
        <v>55.531796845075888</v>
      </c>
      <c r="S98">
        <v>0.1</v>
      </c>
      <c r="T98">
        <f t="shared" si="33"/>
        <v>2.6191622944207942</v>
      </c>
      <c r="U98">
        <v>20</v>
      </c>
      <c r="V98">
        <f t="shared" si="34"/>
        <v>1665.9539053522778</v>
      </c>
    </row>
    <row r="99" spans="1:22">
      <c r="A99">
        <v>2.8570000000000002</v>
      </c>
      <c r="B99">
        <v>500</v>
      </c>
      <c r="C99" s="6">
        <f t="shared" si="18"/>
        <v>24.484139428825117</v>
      </c>
      <c r="D99" s="12">
        <f t="shared" si="36"/>
        <v>1.6000000000000012</v>
      </c>
      <c r="E99">
        <f t="shared" si="19"/>
        <v>22.070886787555516</v>
      </c>
      <c r="F99" s="7">
        <f t="shared" si="20"/>
        <v>155.09704279983561</v>
      </c>
      <c r="G99">
        <f t="shared" si="21"/>
        <v>13.699966576630327</v>
      </c>
      <c r="H99">
        <f t="shared" si="22"/>
        <v>43.609718745789053</v>
      </c>
      <c r="I99">
        <f t="shared" si="23"/>
        <v>116.78860609260994</v>
      </c>
      <c r="J99">
        <f t="shared" si="24"/>
        <v>1.6283323812420567E-2</v>
      </c>
      <c r="K99">
        <f t="shared" si="25"/>
        <v>114.91736935571923</v>
      </c>
      <c r="L99">
        <f t="shared" si="26"/>
        <v>0.24725060534224119</v>
      </c>
      <c r="M99">
        <f t="shared" si="27"/>
        <v>30.284625874430208</v>
      </c>
      <c r="N99">
        <f t="shared" si="28"/>
        <v>18.927891171518866</v>
      </c>
      <c r="O99">
        <f t="shared" si="29"/>
        <v>1.6000000000000012</v>
      </c>
      <c r="P99">
        <f t="shared" si="30"/>
        <v>0.28897543773311246</v>
      </c>
      <c r="Q99">
        <f t="shared" si="31"/>
        <v>86.503980218179734</v>
      </c>
      <c r="R99">
        <f t="shared" si="32"/>
        <v>54.064987636362289</v>
      </c>
      <c r="S99">
        <v>0.1</v>
      </c>
      <c r="T99">
        <f t="shared" si="33"/>
        <v>3.0284625874430211</v>
      </c>
      <c r="U99">
        <v>20</v>
      </c>
      <c r="V99">
        <f t="shared" si="34"/>
        <v>1730.0796043635946</v>
      </c>
    </row>
    <row r="100" spans="1:22">
      <c r="A100">
        <v>2.8570000000000002</v>
      </c>
      <c r="B100">
        <v>500</v>
      </c>
      <c r="C100" s="6">
        <f t="shared" si="18"/>
        <v>24.484139428825117</v>
      </c>
      <c r="D100" s="12">
        <f t="shared" si="36"/>
        <v>1.7000000000000013</v>
      </c>
      <c r="E100">
        <f t="shared" si="19"/>
        <v>22.070886787555516</v>
      </c>
      <c r="F100" s="7">
        <f t="shared" si="20"/>
        <v>155.09704279983561</v>
      </c>
      <c r="G100">
        <f t="shared" si="21"/>
        <v>13.699966576630327</v>
      </c>
      <c r="H100">
        <f t="shared" si="22"/>
        <v>43.609718745789053</v>
      </c>
      <c r="I100">
        <f t="shared" si="23"/>
        <v>124.08789397339807</v>
      </c>
      <c r="J100">
        <f t="shared" si="24"/>
        <v>1.7296283056470019E-2</v>
      </c>
      <c r="K100">
        <f t="shared" si="25"/>
        <v>121.97812578315492</v>
      </c>
      <c r="L100">
        <f t="shared" si="26"/>
        <v>0.26624022109828749</v>
      </c>
      <c r="M100">
        <f t="shared" si="27"/>
        <v>34.585251367905038</v>
      </c>
      <c r="N100">
        <f t="shared" si="28"/>
        <v>20.34426551053236</v>
      </c>
      <c r="O100">
        <f t="shared" si="29"/>
        <v>1.7000000000000013</v>
      </c>
      <c r="P100">
        <f t="shared" si="30"/>
        <v>0.31059947344324212</v>
      </c>
      <c r="Q100">
        <f t="shared" si="31"/>
        <v>89.502642605493023</v>
      </c>
      <c r="R100">
        <f t="shared" si="32"/>
        <v>52.648613297348795</v>
      </c>
      <c r="S100">
        <v>0.1</v>
      </c>
      <c r="T100">
        <f t="shared" si="33"/>
        <v>3.4585251367905041</v>
      </c>
      <c r="U100">
        <v>20</v>
      </c>
      <c r="V100">
        <f t="shared" si="34"/>
        <v>1790.0528521098604</v>
      </c>
    </row>
    <row r="101" spans="1:22">
      <c r="A101">
        <v>2.8570000000000002</v>
      </c>
      <c r="B101">
        <v>500</v>
      </c>
      <c r="C101" s="6">
        <f t="shared" si="18"/>
        <v>24.484139428825117</v>
      </c>
      <c r="D101" s="12">
        <f t="shared" si="36"/>
        <v>1.8000000000000014</v>
      </c>
      <c r="E101">
        <f t="shared" si="19"/>
        <v>22.070886787555516</v>
      </c>
      <c r="F101" s="7">
        <f t="shared" si="20"/>
        <v>155.09704279983561</v>
      </c>
      <c r="G101">
        <f t="shared" si="21"/>
        <v>13.699966576630327</v>
      </c>
      <c r="H101">
        <f t="shared" si="22"/>
        <v>43.609718745789053</v>
      </c>
      <c r="I101">
        <f t="shared" si="23"/>
        <v>131.3871818541862</v>
      </c>
      <c r="J101">
        <f t="shared" si="24"/>
        <v>1.8308381654574407E-2</v>
      </c>
      <c r="K101">
        <f t="shared" si="25"/>
        <v>129.02494393761626</v>
      </c>
      <c r="L101">
        <f t="shared" si="26"/>
        <v>0.28449853439011963</v>
      </c>
      <c r="M101">
        <f t="shared" si="27"/>
        <v>39.069645366589121</v>
      </c>
      <c r="N101">
        <f t="shared" si="28"/>
        <v>21.705358536993941</v>
      </c>
      <c r="O101">
        <f t="shared" si="29"/>
        <v>1.8000000000000016</v>
      </c>
      <c r="P101">
        <f t="shared" si="30"/>
        <v>0.33137951964876244</v>
      </c>
      <c r="Q101">
        <f t="shared" si="31"/>
        <v>92.317536487597081</v>
      </c>
      <c r="R101">
        <f t="shared" si="32"/>
        <v>51.287520270887228</v>
      </c>
      <c r="S101">
        <v>0.1</v>
      </c>
      <c r="T101">
        <f t="shared" si="33"/>
        <v>3.9069645366589123</v>
      </c>
      <c r="U101">
        <v>20</v>
      </c>
      <c r="V101">
        <f t="shared" si="34"/>
        <v>1846.3507297519416</v>
      </c>
    </row>
    <row r="102" spans="1:22">
      <c r="A102">
        <v>2.8570000000000002</v>
      </c>
      <c r="B102">
        <v>500</v>
      </c>
      <c r="C102" s="6">
        <f t="shared" si="18"/>
        <v>24.484139428825117</v>
      </c>
      <c r="D102" s="12">
        <f t="shared" si="36"/>
        <v>1.9000000000000015</v>
      </c>
      <c r="E102">
        <f t="shared" si="19"/>
        <v>22.070886787555516</v>
      </c>
      <c r="F102" s="7">
        <f t="shared" si="20"/>
        <v>155.09704279983561</v>
      </c>
      <c r="G102">
        <f t="shared" si="21"/>
        <v>13.699966576630327</v>
      </c>
      <c r="H102">
        <f t="shared" si="22"/>
        <v>43.609718745789053</v>
      </c>
      <c r="I102">
        <f t="shared" si="23"/>
        <v>138.68646973497431</v>
      </c>
      <c r="J102">
        <f t="shared" si="24"/>
        <v>1.931956977750944E-2</v>
      </c>
      <c r="K102">
        <f t="shared" si="25"/>
        <v>136.05788983845949</v>
      </c>
      <c r="L102">
        <f t="shared" si="26"/>
        <v>0.30197981700453613</v>
      </c>
      <c r="M102">
        <f t="shared" si="27"/>
        <v>43.715316571956144</v>
      </c>
      <c r="N102">
        <f t="shared" si="28"/>
        <v>23.008061353661112</v>
      </c>
      <c r="O102">
        <f t="shared" si="29"/>
        <v>1.9000000000000015</v>
      </c>
      <c r="P102">
        <f t="shared" si="30"/>
        <v>0.35126811226963528</v>
      </c>
      <c r="Q102">
        <f t="shared" si="31"/>
        <v>94.971153163018158</v>
      </c>
      <c r="R102">
        <f t="shared" si="32"/>
        <v>49.984817454220043</v>
      </c>
      <c r="S102">
        <v>0.1</v>
      </c>
      <c r="T102">
        <f t="shared" si="33"/>
        <v>4.3715316571956144</v>
      </c>
      <c r="U102">
        <v>20</v>
      </c>
      <c r="V102">
        <f t="shared" si="34"/>
        <v>1899.4230632603631</v>
      </c>
    </row>
    <row r="103" spans="1:22">
      <c r="A103">
        <v>2.8570000000000002</v>
      </c>
      <c r="B103">
        <v>500</v>
      </c>
      <c r="C103" s="6">
        <f t="shared" si="18"/>
        <v>24.484139428825117</v>
      </c>
      <c r="D103" s="12">
        <f t="shared" si="36"/>
        <v>2.0000000000000013</v>
      </c>
      <c r="E103">
        <f t="shared" si="19"/>
        <v>22.070886787555516</v>
      </c>
      <c r="F103" s="7">
        <f t="shared" si="20"/>
        <v>155.09704279983561</v>
      </c>
      <c r="G103">
        <f t="shared" si="21"/>
        <v>13.699966576630327</v>
      </c>
      <c r="H103">
        <f t="shared" si="22"/>
        <v>43.609718745789053</v>
      </c>
      <c r="I103">
        <f t="shared" si="23"/>
        <v>145.98575761576242</v>
      </c>
      <c r="J103">
        <f t="shared" si="24"/>
        <v>2.0329797731880671E-2</v>
      </c>
      <c r="K103">
        <f t="shared" si="25"/>
        <v>143.07703052510885</v>
      </c>
      <c r="L103">
        <f t="shared" si="26"/>
        <v>0.31865823066494825</v>
      </c>
      <c r="M103">
        <f t="shared" si="27"/>
        <v>48.501400486579563</v>
      </c>
      <c r="N103">
        <f t="shared" si="28"/>
        <v>24.250700243289764</v>
      </c>
      <c r="O103">
        <f t="shared" si="29"/>
        <v>2.0000000000000018</v>
      </c>
      <c r="P103">
        <f t="shared" si="30"/>
        <v>0.37023969837083609</v>
      </c>
      <c r="Q103">
        <f t="shared" si="31"/>
        <v>97.484357129182882</v>
      </c>
      <c r="R103">
        <f t="shared" si="32"/>
        <v>48.742178564591406</v>
      </c>
      <c r="S103">
        <v>0.1</v>
      </c>
      <c r="T103">
        <f t="shared" si="33"/>
        <v>4.8501400486579564</v>
      </c>
      <c r="U103">
        <v>20</v>
      </c>
      <c r="V103">
        <f t="shared" si="34"/>
        <v>1949.6871425836575</v>
      </c>
    </row>
    <row r="104" spans="1:22">
      <c r="A104">
        <v>2.8570000000000002</v>
      </c>
      <c r="B104">
        <v>500</v>
      </c>
      <c r="C104" s="6">
        <f t="shared" si="18"/>
        <v>24.484139428825117</v>
      </c>
      <c r="D104" s="12">
        <f t="shared" si="36"/>
        <v>2.1000000000000014</v>
      </c>
      <c r="E104">
        <f t="shared" si="19"/>
        <v>22.070886787555516</v>
      </c>
      <c r="F104" s="7">
        <f t="shared" si="20"/>
        <v>155.09704279983561</v>
      </c>
      <c r="G104">
        <f t="shared" si="21"/>
        <v>13.699966576630327</v>
      </c>
      <c r="H104">
        <f t="shared" si="22"/>
        <v>43.609718745789053</v>
      </c>
      <c r="I104">
        <f t="shared" si="23"/>
        <v>153.28504549655054</v>
      </c>
      <c r="J104">
        <f t="shared" si="24"/>
        <v>2.1339015967448256E-2</v>
      </c>
      <c r="K104">
        <f t="shared" si="25"/>
        <v>150.08243404013461</v>
      </c>
      <c r="L104">
        <f t="shared" si="26"/>
        <v>0.33452406654922395</v>
      </c>
      <c r="M104">
        <f t="shared" si="27"/>
        <v>53.408797609127419</v>
      </c>
      <c r="N104">
        <f t="shared" si="28"/>
        <v>25.432760766251135</v>
      </c>
      <c r="O104">
        <f t="shared" si="29"/>
        <v>2.1000000000000014</v>
      </c>
      <c r="P104">
        <f t="shared" si="30"/>
        <v>0.38828642391223106</v>
      </c>
      <c r="Q104">
        <f t="shared" si="31"/>
        <v>99.876247887423105</v>
      </c>
      <c r="R104">
        <f t="shared" si="32"/>
        <v>47.56011804163002</v>
      </c>
      <c r="S104">
        <v>0.1</v>
      </c>
      <c r="T104">
        <f t="shared" si="33"/>
        <v>5.3408797609127419</v>
      </c>
      <c r="U104">
        <v>20</v>
      </c>
      <c r="V104">
        <f t="shared" si="34"/>
        <v>1997.5249577484622</v>
      </c>
    </row>
    <row r="105" spans="1:22">
      <c r="A105">
        <v>2.8570000000000002</v>
      </c>
      <c r="B105">
        <v>500</v>
      </c>
      <c r="C105" s="6">
        <f t="shared" si="18"/>
        <v>24.484139428825117</v>
      </c>
      <c r="D105" s="12">
        <f t="shared" si="36"/>
        <v>2.2000000000000015</v>
      </c>
      <c r="E105">
        <f t="shared" si="19"/>
        <v>22.070886787555516</v>
      </c>
      <c r="F105" s="7">
        <f t="shared" si="20"/>
        <v>155.09704279983561</v>
      </c>
      <c r="G105">
        <f t="shared" si="21"/>
        <v>13.699966576630327</v>
      </c>
      <c r="H105">
        <f t="shared" si="22"/>
        <v>43.609718745789053</v>
      </c>
      <c r="I105">
        <f t="shared" si="23"/>
        <v>160.58433337733865</v>
      </c>
      <c r="J105">
        <f t="shared" si="24"/>
        <v>2.2347175084416065E-2</v>
      </c>
      <c r="K105">
        <f t="shared" si="25"/>
        <v>157.07416941224403</v>
      </c>
      <c r="L105">
        <f t="shared" si="26"/>
        <v>0.34958040732388607</v>
      </c>
      <c r="M105">
        <f t="shared" si="27"/>
        <v>58.420216088287987</v>
      </c>
      <c r="N105">
        <f t="shared" si="28"/>
        <v>26.554643676494521</v>
      </c>
      <c r="O105">
        <f t="shared" si="29"/>
        <v>2.2000000000000015</v>
      </c>
      <c r="P105">
        <f t="shared" si="30"/>
        <v>0.4054144072747255</v>
      </c>
      <c r="Q105">
        <f t="shared" si="31"/>
        <v>102.16411728905067</v>
      </c>
      <c r="R105">
        <f t="shared" si="32"/>
        <v>46.438235131386634</v>
      </c>
      <c r="S105">
        <v>0.1</v>
      </c>
      <c r="T105">
        <f t="shared" si="33"/>
        <v>5.8420216088287988</v>
      </c>
      <c r="U105">
        <v>20</v>
      </c>
      <c r="V105">
        <f t="shared" si="34"/>
        <v>2043.2823457810132</v>
      </c>
    </row>
    <row r="106" spans="1:22">
      <c r="A106">
        <v>2.8570000000000002</v>
      </c>
      <c r="B106">
        <v>500</v>
      </c>
      <c r="C106" s="6">
        <f t="shared" si="18"/>
        <v>24.484139428825117</v>
      </c>
      <c r="D106" s="12">
        <f t="shared" si="36"/>
        <v>2.3000000000000016</v>
      </c>
      <c r="E106">
        <f t="shared" si="19"/>
        <v>22.070886787555516</v>
      </c>
      <c r="F106" s="7">
        <f t="shared" si="20"/>
        <v>155.09704279983561</v>
      </c>
      <c r="G106">
        <f t="shared" si="21"/>
        <v>13.699966576630327</v>
      </c>
      <c r="H106">
        <f t="shared" si="22"/>
        <v>43.609718745789053</v>
      </c>
      <c r="I106">
        <f t="shared" si="23"/>
        <v>167.88362125812679</v>
      </c>
      <c r="J106">
        <f t="shared" si="24"/>
        <v>2.3354225840683539E-2</v>
      </c>
      <c r="K106">
        <f t="shared" si="25"/>
        <v>164.05230663919008</v>
      </c>
      <c r="L106">
        <f t="shared" si="26"/>
        <v>0.36384023844117686</v>
      </c>
      <c r="M106">
        <f t="shared" si="27"/>
        <v>63.520144983364695</v>
      </c>
      <c r="N106">
        <f t="shared" si="28"/>
        <v>27.617454340593326</v>
      </c>
      <c r="O106">
        <f t="shared" si="29"/>
        <v>2.300000000000002</v>
      </c>
      <c r="P106">
        <f t="shared" si="30"/>
        <v>0.42164052428386756</v>
      </c>
      <c r="Q106">
        <f t="shared" si="31"/>
        <v>104.36347627476211</v>
      </c>
      <c r="R106">
        <f t="shared" si="32"/>
        <v>45.375424467287843</v>
      </c>
      <c r="S106">
        <v>0.1</v>
      </c>
      <c r="T106">
        <f t="shared" si="33"/>
        <v>6.3520144983364695</v>
      </c>
      <c r="U106">
        <v>20</v>
      </c>
      <c r="V106">
        <f t="shared" si="34"/>
        <v>2087.2695254952423</v>
      </c>
    </row>
    <row r="107" spans="1:22">
      <c r="A107">
        <v>2.8570000000000002</v>
      </c>
      <c r="B107">
        <v>500</v>
      </c>
      <c r="C107" s="6">
        <f t="shared" si="18"/>
        <v>24.484139428825117</v>
      </c>
      <c r="D107" s="12">
        <f t="shared" si="36"/>
        <v>2.4000000000000017</v>
      </c>
      <c r="E107">
        <f t="shared" si="19"/>
        <v>22.070886787555516</v>
      </c>
      <c r="F107" s="7">
        <f t="shared" si="20"/>
        <v>155.09704279983561</v>
      </c>
      <c r="G107">
        <f t="shared" si="21"/>
        <v>13.699966576630327</v>
      </c>
      <c r="H107">
        <f t="shared" si="22"/>
        <v>43.609718745789053</v>
      </c>
      <c r="I107">
        <f t="shared" si="23"/>
        <v>175.18290913891491</v>
      </c>
      <c r="J107">
        <f t="shared" si="24"/>
        <v>2.4360119159058318E-2</v>
      </c>
      <c r="K107">
        <f t="shared" si="25"/>
        <v>171.01691667060425</v>
      </c>
      <c r="L107">
        <f t="shared" si="26"/>
        <v>0.37732400089876483</v>
      </c>
      <c r="M107">
        <f t="shared" si="27"/>
        <v>68.694779687833716</v>
      </c>
      <c r="N107">
        <f t="shared" si="28"/>
        <v>28.622824869930696</v>
      </c>
      <c r="O107">
        <f t="shared" si="29"/>
        <v>2.4000000000000017</v>
      </c>
      <c r="P107">
        <f t="shared" si="30"/>
        <v>0.43698969267069765</v>
      </c>
      <c r="Q107">
        <f t="shared" si="31"/>
        <v>106.48812945108118</v>
      </c>
      <c r="R107">
        <f t="shared" si="32"/>
        <v>44.370053937950459</v>
      </c>
      <c r="S107">
        <v>0.1</v>
      </c>
      <c r="T107">
        <f t="shared" si="33"/>
        <v>6.8694779687833716</v>
      </c>
      <c r="U107">
        <v>20</v>
      </c>
      <c r="V107">
        <f t="shared" si="34"/>
        <v>2129.7625890216236</v>
      </c>
    </row>
    <row r="108" spans="1:22">
      <c r="A108">
        <v>2.8570000000000002</v>
      </c>
      <c r="B108">
        <v>500</v>
      </c>
      <c r="C108" s="6">
        <f t="shared" si="18"/>
        <v>24.484139428825117</v>
      </c>
      <c r="D108" s="12">
        <f t="shared" si="36"/>
        <v>2.5000000000000018</v>
      </c>
      <c r="E108">
        <f t="shared" si="19"/>
        <v>22.070886787555516</v>
      </c>
      <c r="F108" s="7">
        <f t="shared" si="20"/>
        <v>155.09704279983561</v>
      </c>
      <c r="G108">
        <f t="shared" si="21"/>
        <v>13.699966576630327</v>
      </c>
      <c r="H108">
        <f t="shared" si="22"/>
        <v>43.609718745789053</v>
      </c>
      <c r="I108">
        <f t="shared" si="23"/>
        <v>182.48219701970302</v>
      </c>
      <c r="J108">
        <f t="shared" si="24"/>
        <v>2.5364806134428049E-2</v>
      </c>
      <c r="K108">
        <f t="shared" si="25"/>
        <v>177.96807139075838</v>
      </c>
      <c r="L108">
        <f t="shared" si="26"/>
        <v>0.3900575560999</v>
      </c>
      <c r="M108">
        <f t="shared" si="27"/>
        <v>73.931916619436379</v>
      </c>
      <c r="N108">
        <f t="shared" si="28"/>
        <v>29.572766647774529</v>
      </c>
      <c r="O108">
        <f t="shared" si="29"/>
        <v>2.5000000000000018</v>
      </c>
      <c r="P108">
        <f t="shared" si="30"/>
        <v>0.45149262057671036</v>
      </c>
      <c r="Q108">
        <f t="shared" si="31"/>
        <v>108.55028040026664</v>
      </c>
      <c r="R108">
        <f t="shared" si="32"/>
        <v>43.420112160106626</v>
      </c>
      <c r="S108">
        <v>0.1</v>
      </c>
      <c r="T108">
        <f t="shared" si="33"/>
        <v>7.3931916619436384</v>
      </c>
      <c r="U108">
        <v>20</v>
      </c>
      <c r="V108">
        <f t="shared" si="34"/>
        <v>2171.0056080053328</v>
      </c>
    </row>
    <row r="109" spans="1:22">
      <c r="A109">
        <v>2.8570000000000002</v>
      </c>
      <c r="B109">
        <v>500</v>
      </c>
      <c r="C109" s="6">
        <f t="shared" si="18"/>
        <v>24.484139428825117</v>
      </c>
      <c r="D109" s="12">
        <f t="shared" si="36"/>
        <v>2.6000000000000019</v>
      </c>
      <c r="E109">
        <f t="shared" si="19"/>
        <v>22.070886787555516</v>
      </c>
      <c r="F109" s="7">
        <f t="shared" si="20"/>
        <v>155.09704279983561</v>
      </c>
      <c r="G109">
        <f t="shared" si="21"/>
        <v>13.699966576630327</v>
      </c>
      <c r="H109">
        <f t="shared" si="22"/>
        <v>43.609718745789053</v>
      </c>
      <c r="I109">
        <f t="shared" si="23"/>
        <v>189.78148490049114</v>
      </c>
      <c r="J109">
        <f t="shared" si="24"/>
        <v>2.6368238040889534E-2</v>
      </c>
      <c r="K109">
        <f t="shared" si="25"/>
        <v>184.90584360126158</v>
      </c>
      <c r="L109">
        <f t="shared" si="26"/>
        <v>0.40207052160968548</v>
      </c>
      <c r="M109">
        <f t="shared" si="27"/>
        <v>79.220830284667741</v>
      </c>
      <c r="N109">
        <f t="shared" si="28"/>
        <v>30.469550109487571</v>
      </c>
      <c r="O109">
        <f t="shared" si="29"/>
        <v>2.6000000000000019</v>
      </c>
      <c r="P109">
        <f t="shared" si="30"/>
        <v>0.46518397113721482</v>
      </c>
      <c r="Q109">
        <f t="shared" si="31"/>
        <v>110.5606546158234</v>
      </c>
      <c r="R109">
        <f t="shared" si="32"/>
        <v>42.523328698393584</v>
      </c>
      <c r="S109">
        <v>0.1</v>
      </c>
      <c r="T109">
        <f t="shared" si="33"/>
        <v>7.9220830284667745</v>
      </c>
      <c r="U109">
        <v>20</v>
      </c>
      <c r="V109">
        <f t="shared" si="34"/>
        <v>2211.2130923164677</v>
      </c>
    </row>
    <row r="110" spans="1:22">
      <c r="A110">
        <v>2.8570000000000002</v>
      </c>
      <c r="B110">
        <v>500</v>
      </c>
      <c r="C110" s="6">
        <f t="shared" si="18"/>
        <v>24.484139428825117</v>
      </c>
      <c r="D110" s="12">
        <f t="shared" si="36"/>
        <v>2.700000000000002</v>
      </c>
      <c r="E110">
        <f t="shared" si="19"/>
        <v>22.070886787555516</v>
      </c>
      <c r="F110" s="7">
        <f t="shared" si="20"/>
        <v>155.09704279983561</v>
      </c>
      <c r="G110">
        <f t="shared" si="21"/>
        <v>13.699966576630327</v>
      </c>
      <c r="H110">
        <f t="shared" si="22"/>
        <v>43.609718745789053</v>
      </c>
      <c r="I110">
        <f t="shared" si="23"/>
        <v>197.08077278127925</v>
      </c>
      <c r="J110">
        <f t="shared" si="24"/>
        <v>2.7370366338833458E-2</v>
      </c>
      <c r="K110">
        <f t="shared" si="25"/>
        <v>191.83030700369719</v>
      </c>
      <c r="L110">
        <f t="shared" si="26"/>
        <v>0.41339493163680618</v>
      </c>
      <c r="M110">
        <f t="shared" si="27"/>
        <v>84.552142427243027</v>
      </c>
      <c r="N110">
        <f t="shared" si="28"/>
        <v>31.315608306386281</v>
      </c>
      <c r="O110">
        <f t="shared" si="29"/>
        <v>2.700000000000002</v>
      </c>
      <c r="P110">
        <f t="shared" si="30"/>
        <v>0.47810089017383633</v>
      </c>
      <c r="Q110">
        <f t="shared" si="31"/>
        <v>112.52863035403624</v>
      </c>
      <c r="R110">
        <f t="shared" si="32"/>
        <v>41.677270501494874</v>
      </c>
      <c r="S110">
        <v>0.1</v>
      </c>
      <c r="T110">
        <f t="shared" si="33"/>
        <v>8.4552142427243027</v>
      </c>
      <c r="U110">
        <v>20</v>
      </c>
      <c r="V110">
        <f t="shared" si="34"/>
        <v>2250.572607080725</v>
      </c>
    </row>
    <row r="111" spans="1:22">
      <c r="A111">
        <v>2.8570000000000002</v>
      </c>
      <c r="B111">
        <v>500</v>
      </c>
      <c r="C111" s="6">
        <f t="shared" si="18"/>
        <v>24.484139428825117</v>
      </c>
      <c r="D111" s="12">
        <f t="shared" si="36"/>
        <v>2.800000000000002</v>
      </c>
      <c r="E111">
        <f t="shared" si="19"/>
        <v>22.070886787555516</v>
      </c>
      <c r="F111" s="7">
        <f t="shared" si="20"/>
        <v>155.09704279983561</v>
      </c>
      <c r="G111">
        <f t="shared" si="21"/>
        <v>13.699966576630327</v>
      </c>
      <c r="H111">
        <f t="shared" si="22"/>
        <v>43.609718745789053</v>
      </c>
      <c r="I111">
        <f t="shared" si="23"/>
        <v>204.38006066206736</v>
      </c>
      <c r="J111">
        <f t="shared" si="24"/>
        <v>2.8371142681983128E-2</v>
      </c>
      <c r="K111">
        <f t="shared" si="25"/>
        <v>198.74153618220552</v>
      </c>
      <c r="L111">
        <f t="shared" si="26"/>
        <v>0.42406417568568411</v>
      </c>
      <c r="M111">
        <f t="shared" si="27"/>
        <v>89.917690195475402</v>
      </c>
      <c r="N111">
        <f t="shared" si="28"/>
        <v>32.113460784098336</v>
      </c>
      <c r="O111">
        <f t="shared" si="29"/>
        <v>2.8000000000000016</v>
      </c>
      <c r="P111">
        <f t="shared" si="30"/>
        <v>0.49028184403203567</v>
      </c>
      <c r="Q111">
        <f t="shared" si="31"/>
        <v>114.46237046659198</v>
      </c>
      <c r="R111">
        <f t="shared" si="32"/>
        <v>40.879418023782819</v>
      </c>
      <c r="S111">
        <v>0.1</v>
      </c>
      <c r="T111">
        <f t="shared" si="33"/>
        <v>8.9917690195475402</v>
      </c>
      <c r="U111">
        <v>20</v>
      </c>
      <c r="V111">
        <f t="shared" si="34"/>
        <v>2289.2474093318397</v>
      </c>
    </row>
    <row r="112" spans="1:22">
      <c r="A112">
        <v>2.8570000000000002</v>
      </c>
      <c r="B112">
        <v>500</v>
      </c>
      <c r="C112" s="6">
        <f t="shared" si="18"/>
        <v>24.484139428825117</v>
      </c>
      <c r="D112" s="12">
        <f t="shared" si="36"/>
        <v>2.9000000000000021</v>
      </c>
      <c r="E112">
        <f t="shared" si="19"/>
        <v>22.070886787555516</v>
      </c>
      <c r="F112" s="7">
        <f t="shared" si="20"/>
        <v>155.09704279983561</v>
      </c>
      <c r="G112">
        <f t="shared" si="21"/>
        <v>13.699966576630327</v>
      </c>
      <c r="H112">
        <f t="shared" si="22"/>
        <v>43.609718745789053</v>
      </c>
      <c r="I112">
        <f t="shared" si="23"/>
        <v>211.67934854285554</v>
      </c>
      <c r="J112">
        <f t="shared" si="24"/>
        <v>2.9370518924385362E-2</v>
      </c>
      <c r="K112">
        <f t="shared" si="25"/>
        <v>205.63960658601775</v>
      </c>
      <c r="L112">
        <f t="shared" si="26"/>
        <v>0.43411217127727475</v>
      </c>
      <c r="M112">
        <f t="shared" si="27"/>
        <v>95.310398072498529</v>
      </c>
      <c r="N112">
        <f t="shared" si="28"/>
        <v>32.865654507758087</v>
      </c>
      <c r="O112">
        <f t="shared" si="29"/>
        <v>2.900000000000003</v>
      </c>
      <c r="P112">
        <f t="shared" si="30"/>
        <v>0.501765717675696</v>
      </c>
      <c r="Q112">
        <f t="shared" si="31"/>
        <v>116.36895047035702</v>
      </c>
      <c r="R112">
        <f t="shared" si="32"/>
        <v>40.127224300123082</v>
      </c>
      <c r="S112">
        <v>0.1</v>
      </c>
      <c r="T112">
        <f t="shared" si="33"/>
        <v>9.5310398072498526</v>
      </c>
      <c r="U112">
        <v>20</v>
      </c>
      <c r="V112">
        <f t="shared" si="34"/>
        <v>2327.3790094071405</v>
      </c>
    </row>
    <row r="113" spans="1:22">
      <c r="A113">
        <v>2.8570000000000002</v>
      </c>
      <c r="B113">
        <v>500</v>
      </c>
      <c r="C113" s="6">
        <f t="shared" si="18"/>
        <v>24.484139428825117</v>
      </c>
      <c r="D113" s="12">
        <f t="shared" si="36"/>
        <v>3.0000000000000022</v>
      </c>
      <c r="E113">
        <f t="shared" si="19"/>
        <v>22.070886787555516</v>
      </c>
      <c r="F113" s="7">
        <f t="shared" si="20"/>
        <v>155.09704279983561</v>
      </c>
      <c r="G113">
        <f t="shared" si="21"/>
        <v>13.699966576630327</v>
      </c>
      <c r="H113">
        <f t="shared" si="22"/>
        <v>43.609718745789053</v>
      </c>
      <c r="I113">
        <f t="shared" si="23"/>
        <v>218.97863642364365</v>
      </c>
      <c r="J113">
        <f t="shared" si="24"/>
        <v>3.0368447127351927E-2</v>
      </c>
      <c r="K113">
        <f t="shared" si="25"/>
        <v>212.52459451194571</v>
      </c>
      <c r="L113">
        <f t="shared" si="26"/>
        <v>0.44357273066632708</v>
      </c>
      <c r="M113">
        <f t="shared" si="27"/>
        <v>100.72415663311561</v>
      </c>
      <c r="N113">
        <f t="shared" si="28"/>
        <v>33.57471887770518</v>
      </c>
      <c r="O113">
        <f t="shared" si="29"/>
        <v>3.0000000000000027</v>
      </c>
      <c r="P113">
        <f t="shared" si="30"/>
        <v>0.51259112790389594</v>
      </c>
      <c r="Q113">
        <f t="shared" si="31"/>
        <v>118.25447979052805</v>
      </c>
      <c r="R113">
        <f t="shared" si="32"/>
        <v>39.418159930175989</v>
      </c>
      <c r="S113">
        <v>0.1</v>
      </c>
      <c r="T113">
        <f t="shared" si="33"/>
        <v>10.072415663311562</v>
      </c>
      <c r="U113">
        <v>20</v>
      </c>
      <c r="V113">
        <f t="shared" si="34"/>
        <v>2365.0895958105611</v>
      </c>
    </row>
    <row r="114" spans="1:22">
      <c r="A114">
        <v>2.8570000000000002</v>
      </c>
      <c r="B114">
        <v>500</v>
      </c>
      <c r="C114" s="6">
        <f t="shared" si="18"/>
        <v>24.484139428825117</v>
      </c>
      <c r="D114" s="12">
        <f t="shared" si="36"/>
        <v>3.1000000000000023</v>
      </c>
      <c r="E114">
        <f t="shared" si="19"/>
        <v>22.070886787555516</v>
      </c>
      <c r="F114" s="7">
        <f t="shared" si="20"/>
        <v>155.09704279983561</v>
      </c>
      <c r="G114">
        <f t="shared" si="21"/>
        <v>13.699966576630327</v>
      </c>
      <c r="H114">
        <f t="shared" si="22"/>
        <v>43.609718745789053</v>
      </c>
      <c r="I114">
        <f t="shared" si="23"/>
        <v>226.27792430443176</v>
      </c>
      <c r="J114">
        <f t="shared" si="24"/>
        <v>3.1364879566349833E-2</v>
      </c>
      <c r="K114">
        <f t="shared" si="25"/>
        <v>219.39657708683382</v>
      </c>
      <c r="L114">
        <f t="shared" si="26"/>
        <v>0.45247908622017319</v>
      </c>
      <c r="M114">
        <f t="shared" si="27"/>
        <v>106.15370993768228</v>
      </c>
      <c r="N114">
        <f t="shared" si="28"/>
        <v>34.243132237962001</v>
      </c>
      <c r="O114">
        <f t="shared" si="29"/>
        <v>3.1000000000000019</v>
      </c>
      <c r="P114">
        <f t="shared" si="30"/>
        <v>0.52279591202995424</v>
      </c>
      <c r="Q114">
        <f t="shared" si="31"/>
        <v>120.12421436674947</v>
      </c>
      <c r="R114">
        <f t="shared" si="32"/>
        <v>38.749746569919154</v>
      </c>
      <c r="S114">
        <v>0.1</v>
      </c>
      <c r="T114">
        <f t="shared" si="33"/>
        <v>10.615370993768229</v>
      </c>
      <c r="U114">
        <v>20</v>
      </c>
      <c r="V114">
        <f t="shared" si="34"/>
        <v>2402.4842873349894</v>
      </c>
    </row>
    <row r="115" spans="1:22">
      <c r="A115">
        <v>2.8570000000000002</v>
      </c>
      <c r="B115">
        <v>500</v>
      </c>
      <c r="C115" s="6">
        <f t="shared" si="18"/>
        <v>24.484139428825117</v>
      </c>
      <c r="D115" s="12">
        <f t="shared" si="36"/>
        <v>3.2000000000000024</v>
      </c>
      <c r="E115">
        <f t="shared" si="19"/>
        <v>22.070886787555516</v>
      </c>
      <c r="F115" s="7">
        <f t="shared" si="20"/>
        <v>155.09704279983561</v>
      </c>
      <c r="G115">
        <f t="shared" si="21"/>
        <v>13.699966576630327</v>
      </c>
      <c r="H115">
        <f t="shared" si="22"/>
        <v>43.609718745789053</v>
      </c>
      <c r="I115">
        <f t="shared" si="23"/>
        <v>233.57721218521988</v>
      </c>
      <c r="J115">
        <f t="shared" si="24"/>
        <v>3.2359768737838884E-2</v>
      </c>
      <c r="K115">
        <f t="shared" si="25"/>
        <v>226.25563224997708</v>
      </c>
      <c r="L115">
        <f t="shared" si="26"/>
        <v>0.46086354400121843</v>
      </c>
      <c r="M115">
        <f t="shared" si="27"/>
        <v>111.5945524642036</v>
      </c>
      <c r="N115">
        <f t="shared" si="28"/>
        <v>34.873297645063602</v>
      </c>
      <c r="O115">
        <f t="shared" si="29"/>
        <v>3.2000000000000024</v>
      </c>
      <c r="P115">
        <f t="shared" si="30"/>
        <v>0.53241675793990229</v>
      </c>
      <c r="Q115">
        <f t="shared" si="31"/>
        <v>121.98265972101626</v>
      </c>
      <c r="R115">
        <f t="shared" si="32"/>
        <v>38.119581162817553</v>
      </c>
      <c r="S115">
        <v>0.1</v>
      </c>
      <c r="T115">
        <f t="shared" si="33"/>
        <v>11.159455246420361</v>
      </c>
      <c r="U115">
        <v>20</v>
      </c>
      <c r="V115">
        <f t="shared" si="34"/>
        <v>2439.6531944203252</v>
      </c>
    </row>
    <row r="116" spans="1:22">
      <c r="A116">
        <v>2.8570000000000002</v>
      </c>
      <c r="B116">
        <v>500</v>
      </c>
      <c r="C116" s="6">
        <f t="shared" si="18"/>
        <v>24.484139428825117</v>
      </c>
      <c r="D116" s="12">
        <f t="shared" si="36"/>
        <v>3.3000000000000025</v>
      </c>
      <c r="E116">
        <f t="shared" si="19"/>
        <v>22.070886787555516</v>
      </c>
      <c r="F116" s="7">
        <f t="shared" si="20"/>
        <v>155.09704279983561</v>
      </c>
      <c r="G116">
        <f t="shared" si="21"/>
        <v>13.699966576630327</v>
      </c>
      <c r="H116">
        <f t="shared" si="22"/>
        <v>43.609718745789053</v>
      </c>
      <c r="I116">
        <f t="shared" si="23"/>
        <v>240.87650006600799</v>
      </c>
      <c r="J116">
        <f t="shared" si="24"/>
        <v>3.3353067366054763E-2</v>
      </c>
      <c r="K116">
        <f t="shared" si="25"/>
        <v>233.10183873551128</v>
      </c>
      <c r="L116">
        <f t="shared" si="26"/>
        <v>0.46875723976490447</v>
      </c>
      <c r="M116">
        <f t="shared" si="27"/>
        <v>117.04283584027888</v>
      </c>
      <c r="N116">
        <f t="shared" si="28"/>
        <v>35.467526012205695</v>
      </c>
      <c r="O116">
        <f t="shared" si="29"/>
        <v>3.3000000000000025</v>
      </c>
      <c r="P116">
        <f t="shared" si="30"/>
        <v>0.54148894675123194</v>
      </c>
      <c r="Q116">
        <f t="shared" si="31"/>
        <v>123.83366422572911</v>
      </c>
      <c r="R116">
        <f t="shared" si="32"/>
        <v>37.52535279567546</v>
      </c>
      <c r="S116">
        <v>0.1</v>
      </c>
      <c r="T116">
        <f t="shared" si="33"/>
        <v>11.704283584027889</v>
      </c>
      <c r="U116">
        <v>20</v>
      </c>
      <c r="V116">
        <f t="shared" si="34"/>
        <v>2476.6732845145821</v>
      </c>
    </row>
    <row r="117" spans="1:22">
      <c r="A117">
        <v>2.8570000000000002</v>
      </c>
      <c r="B117">
        <v>500</v>
      </c>
      <c r="C117" s="6">
        <f t="shared" si="18"/>
        <v>24.484139428825117</v>
      </c>
      <c r="D117" s="12">
        <f t="shared" si="36"/>
        <v>3.4000000000000026</v>
      </c>
      <c r="E117">
        <f t="shared" si="19"/>
        <v>22.070886787555516</v>
      </c>
      <c r="F117" s="7">
        <f t="shared" si="20"/>
        <v>155.09704279983561</v>
      </c>
      <c r="G117">
        <f t="shared" si="21"/>
        <v>13.699966576630327</v>
      </c>
      <c r="H117">
        <f t="shared" si="22"/>
        <v>43.609718745789053</v>
      </c>
      <c r="I117">
        <f t="shared" si="23"/>
        <v>248.17578794679613</v>
      </c>
      <c r="J117">
        <f t="shared" si="24"/>
        <v>3.4344728409736139E-2</v>
      </c>
      <c r="K117">
        <f t="shared" si="25"/>
        <v>239.93527605477965</v>
      </c>
      <c r="L117">
        <f t="shared" si="26"/>
        <v>0.47618997585424483</v>
      </c>
      <c r="M117">
        <f t="shared" si="27"/>
        <v>122.49528520312357</v>
      </c>
      <c r="N117">
        <f t="shared" si="28"/>
        <v>36.028025059742198</v>
      </c>
      <c r="O117">
        <f t="shared" si="29"/>
        <v>3.4000000000000026</v>
      </c>
      <c r="P117">
        <f t="shared" si="30"/>
        <v>0.5500461841182015</v>
      </c>
      <c r="Q117">
        <f t="shared" si="31"/>
        <v>125.68050274367255</v>
      </c>
      <c r="R117">
        <f t="shared" si="32"/>
        <v>36.964853748138957</v>
      </c>
      <c r="S117">
        <v>0.1</v>
      </c>
      <c r="T117">
        <f t="shared" si="33"/>
        <v>12.249528520312358</v>
      </c>
      <c r="U117">
        <v>20</v>
      </c>
      <c r="V117">
        <f t="shared" si="34"/>
        <v>2513.6100548734512</v>
      </c>
    </row>
    <row r="118" spans="1:22">
      <c r="A118">
        <v>2.8570000000000002</v>
      </c>
      <c r="B118">
        <v>500</v>
      </c>
      <c r="C118" s="6">
        <f t="shared" si="18"/>
        <v>24.484139428825117</v>
      </c>
      <c r="D118" s="12">
        <f t="shared" si="36"/>
        <v>3.5000000000000027</v>
      </c>
      <c r="E118">
        <f t="shared" si="19"/>
        <v>22.070886787555516</v>
      </c>
      <c r="F118" s="7">
        <f t="shared" si="20"/>
        <v>155.09704279983561</v>
      </c>
      <c r="G118">
        <f t="shared" si="21"/>
        <v>13.699966576630327</v>
      </c>
      <c r="H118">
        <f t="shared" si="22"/>
        <v>43.609718745789053</v>
      </c>
      <c r="I118">
        <f t="shared" si="23"/>
        <v>255.47507582758425</v>
      </c>
      <c r="J118">
        <f t="shared" si="24"/>
        <v>3.5334705068794131E-2</v>
      </c>
      <c r="K118">
        <f t="shared" si="25"/>
        <v>246.75602447868187</v>
      </c>
      <c r="L118">
        <f t="shared" si="26"/>
        <v>0.48319012125244976</v>
      </c>
      <c r="M118">
        <f t="shared" si="27"/>
        <v>127.94912473652914</v>
      </c>
      <c r="N118">
        <f t="shared" si="28"/>
        <v>36.556892781865443</v>
      </c>
      <c r="O118">
        <f t="shared" si="29"/>
        <v>3.5000000000000027</v>
      </c>
      <c r="P118">
        <f t="shared" si="30"/>
        <v>0.55812050048649531</v>
      </c>
      <c r="Q118">
        <f t="shared" si="31"/>
        <v>127.52595109105509</v>
      </c>
      <c r="R118">
        <f t="shared" si="32"/>
        <v>36.435986026015712</v>
      </c>
      <c r="S118">
        <v>0.1</v>
      </c>
      <c r="T118">
        <f t="shared" si="33"/>
        <v>12.794912473652914</v>
      </c>
      <c r="U118">
        <v>20</v>
      </c>
      <c r="V118">
        <f t="shared" si="34"/>
        <v>2550.5190218211019</v>
      </c>
    </row>
    <row r="119" spans="1:22">
      <c r="A119">
        <v>2.8570000000000002</v>
      </c>
      <c r="B119">
        <v>500</v>
      </c>
      <c r="C119" s="6">
        <f t="shared" si="18"/>
        <v>24.484139428825117</v>
      </c>
      <c r="D119" s="12">
        <f t="shared" si="36"/>
        <v>3.6000000000000028</v>
      </c>
      <c r="E119">
        <f t="shared" si="19"/>
        <v>22.070886787555516</v>
      </c>
      <c r="F119" s="7">
        <f t="shared" si="20"/>
        <v>155.09704279983561</v>
      </c>
      <c r="G119">
        <f t="shared" si="21"/>
        <v>13.699966576630327</v>
      </c>
      <c r="H119">
        <f t="shared" si="22"/>
        <v>43.609718745789053</v>
      </c>
      <c r="I119">
        <f t="shared" si="23"/>
        <v>262.77436370837239</v>
      </c>
      <c r="J119">
        <f t="shared" si="24"/>
        <v>3.6322950790922591E-2</v>
      </c>
      <c r="K119">
        <f t="shared" si="25"/>
        <v>253.5641650200092</v>
      </c>
      <c r="L119">
        <f t="shared" si="26"/>
        <v>0.48978456032475859</v>
      </c>
      <c r="M119">
        <f t="shared" si="27"/>
        <v>133.40201176680293</v>
      </c>
      <c r="N119">
        <f t="shared" si="28"/>
        <v>37.056114379667456</v>
      </c>
      <c r="O119">
        <f t="shared" si="29"/>
        <v>3.6000000000000032</v>
      </c>
      <c r="P119">
        <f t="shared" si="30"/>
        <v>0.5657422042697321</v>
      </c>
      <c r="Q119">
        <f t="shared" si="31"/>
        <v>129.37235194156946</v>
      </c>
      <c r="R119">
        <f t="shared" si="32"/>
        <v>35.936764428213714</v>
      </c>
      <c r="S119">
        <v>0.1</v>
      </c>
      <c r="T119">
        <f t="shared" si="33"/>
        <v>13.340201176680294</v>
      </c>
      <c r="U119">
        <v>20</v>
      </c>
      <c r="V119">
        <f t="shared" si="34"/>
        <v>2587.4470388313894</v>
      </c>
    </row>
    <row r="120" spans="1:22">
      <c r="A120">
        <v>2.8570000000000002</v>
      </c>
      <c r="B120">
        <v>500</v>
      </c>
      <c r="C120" s="6">
        <f t="shared" si="18"/>
        <v>24.484139428825117</v>
      </c>
      <c r="D120" s="12">
        <f t="shared" si="36"/>
        <v>3.7000000000000028</v>
      </c>
      <c r="E120">
        <f t="shared" si="19"/>
        <v>22.070886787555516</v>
      </c>
      <c r="F120" s="7">
        <f t="shared" si="20"/>
        <v>155.09704279983561</v>
      </c>
      <c r="G120">
        <f t="shared" si="21"/>
        <v>13.699966576630327</v>
      </c>
      <c r="H120">
        <f t="shared" si="22"/>
        <v>43.609718745789053</v>
      </c>
      <c r="I120">
        <f t="shared" si="23"/>
        <v>270.07365158916048</v>
      </c>
      <c r="J120">
        <f t="shared" si="24"/>
        <v>3.7309419278147633E-2</v>
      </c>
      <c r="K120">
        <f t="shared" si="25"/>
        <v>260.35977941577147</v>
      </c>
      <c r="L120">
        <f t="shared" si="26"/>
        <v>0.49599867855785973</v>
      </c>
      <c r="M120">
        <f t="shared" si="27"/>
        <v>138.85197871322751</v>
      </c>
      <c r="N120">
        <f t="shared" si="28"/>
        <v>37.527561814385784</v>
      </c>
      <c r="O120">
        <f t="shared" si="29"/>
        <v>3.7000000000000028</v>
      </c>
      <c r="P120">
        <f t="shared" si="30"/>
        <v>0.57293987502879062</v>
      </c>
      <c r="Q120">
        <f t="shared" si="31"/>
        <v>131.22167287593297</v>
      </c>
      <c r="R120">
        <f t="shared" si="32"/>
        <v>35.465316993495371</v>
      </c>
      <c r="S120">
        <v>0.1</v>
      </c>
      <c r="T120">
        <f t="shared" si="33"/>
        <v>13.885197871322752</v>
      </c>
      <c r="U120">
        <v>20</v>
      </c>
      <c r="V120">
        <f t="shared" si="34"/>
        <v>2624.4334575186595</v>
      </c>
    </row>
    <row r="121" spans="1:22">
      <c r="A121">
        <v>2.8570000000000002</v>
      </c>
      <c r="B121">
        <v>500</v>
      </c>
      <c r="C121" s="6">
        <f t="shared" si="18"/>
        <v>24.484139428825117</v>
      </c>
      <c r="D121" s="12">
        <f t="shared" si="36"/>
        <v>3.8000000000000029</v>
      </c>
      <c r="E121">
        <f t="shared" si="19"/>
        <v>22.070886787555516</v>
      </c>
      <c r="F121" s="7">
        <f t="shared" si="20"/>
        <v>155.09704279983561</v>
      </c>
      <c r="G121">
        <f t="shared" si="21"/>
        <v>13.699966576630327</v>
      </c>
      <c r="H121">
        <f t="shared" si="22"/>
        <v>43.609718745789053</v>
      </c>
      <c r="I121">
        <f t="shared" si="23"/>
        <v>277.37293946994862</v>
      </c>
      <c r="J121">
        <f t="shared" si="24"/>
        <v>3.8294064493314968E-2</v>
      </c>
      <c r="K121">
        <f t="shared" si="25"/>
        <v>267.14295010952026</v>
      </c>
      <c r="L121">
        <f t="shared" si="26"/>
        <v>0.50185637593086807</v>
      </c>
      <c r="M121">
        <f t="shared" si="27"/>
        <v>144.29738215787287</v>
      </c>
      <c r="N121">
        <f t="shared" si="28"/>
        <v>37.97299530470336</v>
      </c>
      <c r="O121">
        <f t="shared" si="29"/>
        <v>3.8000000000000029</v>
      </c>
      <c r="P121">
        <f t="shared" si="30"/>
        <v>0.57974038633134906</v>
      </c>
      <c r="Q121">
        <f t="shared" si="31"/>
        <v>133.07555731207572</v>
      </c>
      <c r="R121">
        <f t="shared" si="32"/>
        <v>35.019883503177795</v>
      </c>
      <c r="S121">
        <v>0.1</v>
      </c>
      <c r="T121">
        <f t="shared" si="33"/>
        <v>14.429738215787289</v>
      </c>
      <c r="U121">
        <v>20</v>
      </c>
      <c r="V121">
        <f t="shared" si="34"/>
        <v>2661.5111462415143</v>
      </c>
    </row>
    <row r="122" spans="1:22">
      <c r="A122">
        <v>2.8570000000000002</v>
      </c>
      <c r="B122">
        <v>500</v>
      </c>
      <c r="C122" s="6">
        <f t="shared" si="18"/>
        <v>24.484139428825117</v>
      </c>
      <c r="D122" s="12">
        <f t="shared" si="36"/>
        <v>3.900000000000003</v>
      </c>
      <c r="E122">
        <f t="shared" si="19"/>
        <v>22.070886787555516</v>
      </c>
      <c r="F122" s="7">
        <f t="shared" si="20"/>
        <v>155.09704279983561</v>
      </c>
      <c r="G122">
        <f t="shared" si="21"/>
        <v>13.699966576630327</v>
      </c>
      <c r="H122">
        <f t="shared" si="22"/>
        <v>43.609718745789053</v>
      </c>
      <c r="I122">
        <f t="shared" si="23"/>
        <v>284.67222735073676</v>
      </c>
      <c r="J122">
        <f t="shared" si="24"/>
        <v>3.9276840666513317E-2</v>
      </c>
      <c r="K122">
        <f t="shared" si="25"/>
        <v>273.9137602336732</v>
      </c>
      <c r="L122">
        <f t="shared" si="26"/>
        <v>0.50738010047665616</v>
      </c>
      <c r="M122">
        <f t="shared" si="27"/>
        <v>149.73685830636339</v>
      </c>
      <c r="N122">
        <f t="shared" si="28"/>
        <v>38.394066232400839</v>
      </c>
      <c r="O122">
        <f t="shared" si="29"/>
        <v>3.9000000000000035</v>
      </c>
      <c r="P122">
        <f t="shared" si="30"/>
        <v>0.58616895011298986</v>
      </c>
      <c r="Q122">
        <f t="shared" si="31"/>
        <v>134.9353690443734</v>
      </c>
      <c r="R122">
        <f t="shared" si="32"/>
        <v>34.598812575480331</v>
      </c>
      <c r="S122">
        <v>0.1</v>
      </c>
      <c r="T122">
        <f t="shared" si="33"/>
        <v>14.97368583063634</v>
      </c>
      <c r="U122">
        <v>20</v>
      </c>
      <c r="V122">
        <f t="shared" si="34"/>
        <v>2698.7073808874679</v>
      </c>
    </row>
    <row r="123" spans="1:22">
      <c r="A123">
        <v>2.8570000000000002</v>
      </c>
      <c r="B123">
        <v>500</v>
      </c>
      <c r="C123" s="6">
        <f t="shared" si="18"/>
        <v>24.484139428825117</v>
      </c>
      <c r="D123" s="12">
        <f t="shared" si="36"/>
        <v>4.0000000000000027</v>
      </c>
      <c r="E123">
        <f t="shared" si="19"/>
        <v>22.070886787555516</v>
      </c>
      <c r="F123" s="7">
        <f t="shared" si="20"/>
        <v>155.09704279983561</v>
      </c>
      <c r="G123">
        <f t="shared" si="21"/>
        <v>13.699966576630327</v>
      </c>
      <c r="H123">
        <f t="shared" si="22"/>
        <v>43.609718745789053</v>
      </c>
      <c r="I123">
        <f t="shared" si="23"/>
        <v>291.97151523152485</v>
      </c>
      <c r="J123">
        <f t="shared" si="24"/>
        <v>4.0257702301432684E-2</v>
      </c>
      <c r="K123">
        <f t="shared" si="25"/>
        <v>280.67229359184404</v>
      </c>
      <c r="L123">
        <f t="shared" si="26"/>
        <v>0.51259089617008358</v>
      </c>
      <c r="M123">
        <f t="shared" si="27"/>
        <v>155.16928414203696</v>
      </c>
      <c r="N123">
        <f t="shared" si="28"/>
        <v>38.792321035509211</v>
      </c>
      <c r="O123">
        <f t="shared" si="29"/>
        <v>4.0000000000000036</v>
      </c>
      <c r="P123">
        <f t="shared" si="30"/>
        <v>0.59224917611464445</v>
      </c>
      <c r="Q123">
        <f t="shared" si="31"/>
        <v>136.80223108948792</v>
      </c>
      <c r="R123">
        <f t="shared" si="32"/>
        <v>34.200557772371958</v>
      </c>
      <c r="S123">
        <v>0.1</v>
      </c>
      <c r="T123">
        <f t="shared" si="33"/>
        <v>15.516928414203697</v>
      </c>
      <c r="U123">
        <v>20</v>
      </c>
      <c r="V123">
        <f t="shared" si="34"/>
        <v>2736.0446217897584</v>
      </c>
    </row>
    <row r="124" spans="1:22">
      <c r="A124">
        <v>2.8570000000000002</v>
      </c>
      <c r="B124">
        <v>500</v>
      </c>
      <c r="C124" s="6">
        <f t="shared" si="18"/>
        <v>24.484139428825117</v>
      </c>
      <c r="D124" s="12">
        <f t="shared" si="36"/>
        <v>4.1000000000000023</v>
      </c>
      <c r="E124">
        <f t="shared" si="19"/>
        <v>22.070886787555516</v>
      </c>
      <c r="F124" s="7">
        <f t="shared" si="20"/>
        <v>155.09704279983561</v>
      </c>
      <c r="G124">
        <f t="shared" si="21"/>
        <v>13.699966576630327</v>
      </c>
      <c r="H124">
        <f t="shared" si="22"/>
        <v>43.609718745789053</v>
      </c>
      <c r="I124">
        <f t="shared" si="23"/>
        <v>299.27080311231293</v>
      </c>
      <c r="J124">
        <f t="shared" si="24"/>
        <v>4.1236604181655798E-2</v>
      </c>
      <c r="K124">
        <f t="shared" si="25"/>
        <v>287.41863464118251</v>
      </c>
      <c r="L124">
        <f t="shared" si="26"/>
        <v>0.51750846056214994</v>
      </c>
      <c r="M124">
        <f t="shared" si="27"/>
        <v>160.59374362116378</v>
      </c>
      <c r="N124">
        <f t="shared" si="28"/>
        <v>39.169205761259434</v>
      </c>
      <c r="O124">
        <f t="shared" si="29"/>
        <v>4.1000000000000023</v>
      </c>
      <c r="P124">
        <f t="shared" si="30"/>
        <v>0.59800314139327382</v>
      </c>
      <c r="Q124">
        <f t="shared" si="31"/>
        <v>138.67705949114912</v>
      </c>
      <c r="R124">
        <f t="shared" si="32"/>
        <v>33.823673046621721</v>
      </c>
      <c r="S124">
        <v>0.1</v>
      </c>
      <c r="T124">
        <f t="shared" si="33"/>
        <v>16.05937436211638</v>
      </c>
      <c r="U124">
        <v>20</v>
      </c>
      <c r="V124">
        <f t="shared" si="34"/>
        <v>2773.5411898229822</v>
      </c>
    </row>
    <row r="125" spans="1:22">
      <c r="A125">
        <v>2.8570000000000002</v>
      </c>
      <c r="B125">
        <v>500</v>
      </c>
      <c r="C125" s="6">
        <f t="shared" si="18"/>
        <v>24.484139428825117</v>
      </c>
      <c r="D125" s="12">
        <f t="shared" si="36"/>
        <v>4.200000000000002</v>
      </c>
      <c r="E125">
        <f t="shared" si="19"/>
        <v>22.070886787555516</v>
      </c>
      <c r="F125" s="7">
        <f t="shared" si="20"/>
        <v>155.09704279983561</v>
      </c>
      <c r="G125">
        <f t="shared" si="21"/>
        <v>13.699966576630327</v>
      </c>
      <c r="H125">
        <f t="shared" si="22"/>
        <v>43.609718745789053</v>
      </c>
      <c r="I125">
        <f t="shared" si="23"/>
        <v>306.57009099310102</v>
      </c>
      <c r="J125">
        <f t="shared" si="24"/>
        <v>4.221350137688152E-2</v>
      </c>
      <c r="K125">
        <f t="shared" si="25"/>
        <v>294.15286847472936</v>
      </c>
      <c r="L125">
        <f t="shared" si="26"/>
        <v>0.52215120861397613</v>
      </c>
      <c r="M125">
        <f t="shared" si="27"/>
        <v>166.00949830971953</v>
      </c>
      <c r="N125">
        <f t="shared" si="28"/>
        <v>39.526071026123681</v>
      </c>
      <c r="O125">
        <f t="shared" si="29"/>
        <v>4.2000000000000011</v>
      </c>
      <c r="P125">
        <f t="shared" si="30"/>
        <v>0.60345146604768973</v>
      </c>
      <c r="Q125">
        <f t="shared" si="31"/>
        <v>140.56059268338146</v>
      </c>
      <c r="R125">
        <f t="shared" si="32"/>
        <v>33.466807781757474</v>
      </c>
      <c r="S125">
        <v>0.1</v>
      </c>
      <c r="T125">
        <f t="shared" si="33"/>
        <v>16.600949830971953</v>
      </c>
      <c r="U125">
        <v>20</v>
      </c>
      <c r="V125">
        <f t="shared" si="34"/>
        <v>2811.2118536676289</v>
      </c>
    </row>
    <row r="126" spans="1:22">
      <c r="A126">
        <v>2.8570000000000002</v>
      </c>
      <c r="B126">
        <v>500</v>
      </c>
      <c r="C126" s="6">
        <f t="shared" si="18"/>
        <v>24.484139428825117</v>
      </c>
      <c r="D126" s="12">
        <f t="shared" si="36"/>
        <v>4.3000000000000016</v>
      </c>
      <c r="E126">
        <f t="shared" si="19"/>
        <v>22.070886787555516</v>
      </c>
      <c r="F126" s="7">
        <f t="shared" si="20"/>
        <v>155.09704279983561</v>
      </c>
      <c r="G126">
        <f t="shared" si="21"/>
        <v>13.699966576630327</v>
      </c>
      <c r="H126">
        <f t="shared" si="22"/>
        <v>43.609718745789053</v>
      </c>
      <c r="I126">
        <f t="shared" si="23"/>
        <v>313.8693788738891</v>
      </c>
      <c r="J126">
        <f t="shared" si="24"/>
        <v>4.3188349249078439E-2</v>
      </c>
      <c r="K126">
        <f t="shared" si="25"/>
        <v>300.87508080379035</v>
      </c>
      <c r="L126">
        <f t="shared" si="26"/>
        <v>0.5265363400140235</v>
      </c>
      <c r="M126">
        <f t="shared" si="27"/>
        <v>171.41596191795006</v>
      </c>
      <c r="N126">
        <f t="shared" si="28"/>
        <v>39.864177190220929</v>
      </c>
      <c r="O126">
        <f t="shared" si="29"/>
        <v>4.3000000000000016</v>
      </c>
      <c r="P126">
        <f t="shared" si="30"/>
        <v>0.60861339221711341</v>
      </c>
      <c r="Q126">
        <f t="shared" si="31"/>
        <v>142.45341695593902</v>
      </c>
      <c r="R126">
        <f t="shared" si="32"/>
        <v>33.128701617660226</v>
      </c>
      <c r="S126">
        <v>0.1</v>
      </c>
      <c r="T126">
        <f t="shared" si="33"/>
        <v>17.141596191795006</v>
      </c>
      <c r="U126">
        <v>20</v>
      </c>
      <c r="V126">
        <f t="shared" si="34"/>
        <v>2849.0683391187804</v>
      </c>
    </row>
    <row r="127" spans="1:22">
      <c r="A127">
        <v>2.8570000000000002</v>
      </c>
      <c r="B127">
        <v>500</v>
      </c>
      <c r="C127" s="6">
        <f t="shared" si="18"/>
        <v>24.484139428825117</v>
      </c>
      <c r="D127" s="12">
        <f t="shared" si="36"/>
        <v>4.4000000000000012</v>
      </c>
      <c r="E127">
        <f t="shared" si="19"/>
        <v>22.070886787555516</v>
      </c>
      <c r="F127" s="7">
        <f t="shared" si="20"/>
        <v>155.09704279983561</v>
      </c>
      <c r="G127">
        <f t="shared" si="21"/>
        <v>13.699966576630327</v>
      </c>
      <c r="H127">
        <f t="shared" si="22"/>
        <v>43.609718745789053</v>
      </c>
      <c r="I127">
        <f t="shared" si="23"/>
        <v>321.16866675467719</v>
      </c>
      <c r="J127">
        <f t="shared" si="24"/>
        <v>4.4161103458567656E-2</v>
      </c>
      <c r="K127">
        <f t="shared" si="25"/>
        <v>307.58535794033355</v>
      </c>
      <c r="L127">
        <f t="shared" si="26"/>
        <v>0.530679907922736</v>
      </c>
      <c r="M127">
        <f t="shared" si="27"/>
        <v>176.81267824450163</v>
      </c>
      <c r="N127">
        <f t="shared" si="28"/>
        <v>40.184699601023084</v>
      </c>
      <c r="O127">
        <f t="shared" si="29"/>
        <v>4.4000000000000012</v>
      </c>
      <c r="P127">
        <f t="shared" si="30"/>
        <v>0.61350686413775701</v>
      </c>
      <c r="Q127">
        <f t="shared" si="31"/>
        <v>144.35598851017556</v>
      </c>
      <c r="R127">
        <f t="shared" si="32"/>
        <v>32.808179206858071</v>
      </c>
      <c r="S127">
        <v>0.1</v>
      </c>
      <c r="T127">
        <f t="shared" si="33"/>
        <v>17.681267824450163</v>
      </c>
      <c r="U127">
        <v>20</v>
      </c>
      <c r="V127">
        <f t="shared" si="34"/>
        <v>2887.1197702035115</v>
      </c>
    </row>
    <row r="128" spans="1:22">
      <c r="A128">
        <v>2.8570000000000002</v>
      </c>
      <c r="B128">
        <v>500</v>
      </c>
      <c r="C128" s="6">
        <f t="shared" si="18"/>
        <v>24.484139428825117</v>
      </c>
      <c r="D128" s="12">
        <f t="shared" si="36"/>
        <v>4.5000000000000009</v>
      </c>
      <c r="E128">
        <f t="shared" si="19"/>
        <v>22.070886787555516</v>
      </c>
      <c r="F128" s="7">
        <f t="shared" si="20"/>
        <v>155.09704279983561</v>
      </c>
      <c r="G128">
        <f t="shared" si="21"/>
        <v>13.699966576630327</v>
      </c>
      <c r="H128">
        <f t="shared" si="22"/>
        <v>43.609718745789053</v>
      </c>
      <c r="I128">
        <f t="shared" si="23"/>
        <v>328.46795463546528</v>
      </c>
      <c r="J128">
        <f t="shared" si="24"/>
        <v>4.5131719970033124E-2</v>
      </c>
      <c r="K128">
        <f t="shared" si="25"/>
        <v>314.2837867794151</v>
      </c>
      <c r="L128">
        <f t="shared" si="26"/>
        <v>0.53459688761195845</v>
      </c>
      <c r="M128">
        <f t="shared" si="27"/>
        <v>182.19930209522585</v>
      </c>
      <c r="N128">
        <f t="shared" si="28"/>
        <v>40.488733798939066</v>
      </c>
      <c r="O128">
        <f t="shared" si="29"/>
        <v>4.5000000000000009</v>
      </c>
      <c r="P128">
        <f t="shared" si="30"/>
        <v>0.61814860761739032</v>
      </c>
      <c r="Q128">
        <f t="shared" si="31"/>
        <v>146.26865254023943</v>
      </c>
      <c r="R128">
        <f t="shared" si="32"/>
        <v>32.504145008942089</v>
      </c>
      <c r="S128">
        <v>0.1</v>
      </c>
      <c r="T128">
        <f t="shared" si="33"/>
        <v>18.219930209522584</v>
      </c>
      <c r="U128">
        <v>20</v>
      </c>
      <c r="V128">
        <f t="shared" si="34"/>
        <v>2925.3730508047884</v>
      </c>
    </row>
    <row r="129" spans="1:22">
      <c r="A129">
        <v>2.8570000000000002</v>
      </c>
      <c r="B129">
        <v>500</v>
      </c>
      <c r="C129" s="6">
        <f t="shared" si="18"/>
        <v>24.484139428825117</v>
      </c>
      <c r="D129" s="12">
        <f t="shared" si="36"/>
        <v>4.6000000000000005</v>
      </c>
      <c r="E129">
        <f t="shared" si="19"/>
        <v>22.070886787555516</v>
      </c>
      <c r="F129" s="7">
        <f t="shared" si="20"/>
        <v>155.09704279983561</v>
      </c>
      <c r="G129">
        <f t="shared" si="21"/>
        <v>13.699966576630327</v>
      </c>
      <c r="H129">
        <f t="shared" si="22"/>
        <v>43.609718745789053</v>
      </c>
      <c r="I129">
        <f t="shared" si="23"/>
        <v>335.76724251625342</v>
      </c>
      <c r="J129">
        <f t="shared" si="24"/>
        <v>4.610015505845827E-2</v>
      </c>
      <c r="K129">
        <f t="shared" si="25"/>
        <v>320.97045478163614</v>
      </c>
      <c r="L129">
        <f t="shared" si="26"/>
        <v>0.53830124387817446</v>
      </c>
      <c r="M129">
        <f t="shared" si="27"/>
        <v>187.57558279171536</v>
      </c>
      <c r="N129">
        <f t="shared" si="28"/>
        <v>40.777300606894642</v>
      </c>
      <c r="O129">
        <f t="shared" si="29"/>
        <v>4.6000000000000014</v>
      </c>
      <c r="P129">
        <f t="shared" si="30"/>
        <v>0.62255420773884951</v>
      </c>
      <c r="Q129">
        <f t="shared" si="31"/>
        <v>148.19165972453806</v>
      </c>
      <c r="R129">
        <f t="shared" si="32"/>
        <v>32.215578200986528</v>
      </c>
      <c r="S129">
        <v>0.1</v>
      </c>
      <c r="T129">
        <f t="shared" si="33"/>
        <v>18.757558279171537</v>
      </c>
      <c r="U129">
        <v>20</v>
      </c>
      <c r="V129">
        <f t="shared" si="34"/>
        <v>2963.8331944907613</v>
      </c>
    </row>
    <row r="130" spans="1:22">
      <c r="A130">
        <v>2.8570000000000002</v>
      </c>
      <c r="B130">
        <v>500</v>
      </c>
      <c r="C130" s="6">
        <f t="shared" si="18"/>
        <v>24.484139428825117</v>
      </c>
      <c r="D130" s="12">
        <f t="shared" si="36"/>
        <v>4.7</v>
      </c>
      <c r="E130">
        <f t="shared" si="19"/>
        <v>22.070886787555516</v>
      </c>
      <c r="F130" s="7">
        <f t="shared" si="20"/>
        <v>155.09704279983561</v>
      </c>
      <c r="G130">
        <f t="shared" si="21"/>
        <v>13.699966576630327</v>
      </c>
      <c r="H130">
        <f t="shared" si="22"/>
        <v>43.609718745789053</v>
      </c>
      <c r="I130">
        <f t="shared" si="23"/>
        <v>343.06653039704145</v>
      </c>
      <c r="J130">
        <f t="shared" si="24"/>
        <v>4.7066365314987653E-2</v>
      </c>
      <c r="K130">
        <f t="shared" si="25"/>
        <v>327.64544995563597</v>
      </c>
      <c r="L130">
        <f t="shared" si="26"/>
        <v>0.54180599643053595</v>
      </c>
      <c r="M130">
        <f t="shared" si="27"/>
        <v>192.9413499305501</v>
      </c>
      <c r="N130">
        <f t="shared" si="28"/>
        <v>41.05135104905321</v>
      </c>
      <c r="O130">
        <f t="shared" si="29"/>
        <v>4.7</v>
      </c>
      <c r="P130">
        <f t="shared" si="30"/>
        <v>0.6267381839550108</v>
      </c>
      <c r="Q130">
        <f t="shared" si="31"/>
        <v>150.12518046649134</v>
      </c>
      <c r="R130">
        <f t="shared" si="32"/>
        <v>31.941527758827942</v>
      </c>
      <c r="S130">
        <v>0.1</v>
      </c>
      <c r="T130">
        <f t="shared" si="33"/>
        <v>19.29413499305501</v>
      </c>
      <c r="U130">
        <v>20</v>
      </c>
      <c r="V130">
        <f t="shared" si="34"/>
        <v>3002.5036093298268</v>
      </c>
    </row>
    <row r="131" spans="1:22">
      <c r="A131">
        <v>2.8570000000000002</v>
      </c>
      <c r="B131">
        <v>500</v>
      </c>
      <c r="C131" s="6">
        <f t="shared" si="18"/>
        <v>24.484139428825117</v>
      </c>
      <c r="D131" s="12">
        <f t="shared" si="36"/>
        <v>4.8</v>
      </c>
      <c r="E131">
        <f t="shared" si="19"/>
        <v>22.070886787555516</v>
      </c>
      <c r="F131" s="7">
        <f t="shared" si="20"/>
        <v>155.09704279983561</v>
      </c>
      <c r="G131">
        <f t="shared" si="21"/>
        <v>13.699966576630327</v>
      </c>
      <c r="H131">
        <f t="shared" si="22"/>
        <v>43.609718745789053</v>
      </c>
      <c r="I131">
        <f t="shared" si="23"/>
        <v>350.36581827782953</v>
      </c>
      <c r="J131">
        <f t="shared" si="24"/>
        <v>4.8030307652712184E-2</v>
      </c>
      <c r="K131">
        <f t="shared" si="25"/>
        <v>334.30886084062649</v>
      </c>
      <c r="L131">
        <f t="shared" si="26"/>
        <v>0.54512328270462351</v>
      </c>
      <c r="M131">
        <f t="shared" si="27"/>
        <v>198.29650109588852</v>
      </c>
      <c r="N131">
        <f t="shared" si="28"/>
        <v>41.311771061643441</v>
      </c>
      <c r="O131">
        <f t="shared" si="29"/>
        <v>4.8</v>
      </c>
      <c r="P131">
        <f t="shared" si="30"/>
        <v>0.6307140620098235</v>
      </c>
      <c r="Q131">
        <f t="shared" si="31"/>
        <v>152.06931718194102</v>
      </c>
      <c r="R131">
        <f t="shared" si="32"/>
        <v>31.681107746237714</v>
      </c>
      <c r="S131">
        <v>0.1</v>
      </c>
      <c r="T131">
        <f t="shared" si="33"/>
        <v>19.829650109588854</v>
      </c>
      <c r="U131">
        <v>20</v>
      </c>
      <c r="V131">
        <f t="shared" si="34"/>
        <v>3041.3863436388201</v>
      </c>
    </row>
    <row r="132" spans="1:22">
      <c r="A132">
        <v>2.8570000000000002</v>
      </c>
      <c r="B132">
        <v>500</v>
      </c>
      <c r="C132" s="6">
        <f t="shared" ref="C132:C195" si="37">33.951+(3.3284-33.951)/(1+(B132/165.34)^0.72665)</f>
        <v>24.484139428825117</v>
      </c>
      <c r="D132" s="12">
        <f t="shared" si="36"/>
        <v>4.8999999999999995</v>
      </c>
      <c r="E132">
        <f t="shared" ref="E132:E195" si="38">23.156+(10.737-23.156)/(1+(B132/34.195)^0.87459)</f>
        <v>22.070886787555516</v>
      </c>
      <c r="F132" s="7">
        <f t="shared" ref="F132:F195" si="39">66.825+(829.25-66.825)/(1+(B132/H132)^0.83344)</f>
        <v>155.09704279983561</v>
      </c>
      <c r="G132">
        <f t="shared" ref="G132:G195" si="40">1.9896+(20.8-1.9896)/(1+(A132/4.0434)^1.4407)</f>
        <v>13.699966576630327</v>
      </c>
      <c r="H132">
        <f t="shared" ref="H132:H195" si="41">240720/A132^8.2076</f>
        <v>43.609718745789053</v>
      </c>
      <c r="I132">
        <f t="shared" ref="I132:I195" si="42">D132*1000/G132</f>
        <v>357.66510615861762</v>
      </c>
      <c r="J132">
        <f t="shared" ref="J132:J195" si="43">(0.067366+A132*0.039693)*ERF(0.05*D132)</f>
        <v>4.8991939312376831E-2</v>
      </c>
      <c r="K132">
        <f t="shared" ref="K132:K195" si="44">I132/(1+J132)</f>
        <v>340.9607764889692</v>
      </c>
      <c r="L132">
        <f t="shared" ref="L132:L195" si="45">1-(Q132/I132)*(1+J132)</f>
        <v>0.54826441774548296</v>
      </c>
      <c r="M132">
        <f t="shared" ref="M132:M195" si="46">N132*D132</f>
        <v>203.64099126542087</v>
      </c>
      <c r="N132">
        <f t="shared" ref="N132:N195" si="47">I132/D132-R132</f>
        <v>41.559385972534876</v>
      </c>
      <c r="O132">
        <f t="shared" ref="O132:O195" si="48">(M132+Q132)*(G132/1000)</f>
        <v>4.8999999999999995</v>
      </c>
      <c r="P132">
        <f t="shared" ref="P132:P195" si="49">N132/65.5</f>
        <v>0.63449444232877672</v>
      </c>
      <c r="Q132">
        <f t="shared" ref="Q132:Q195" si="50">D132*R132</f>
        <v>154.02411489319675</v>
      </c>
      <c r="R132">
        <f t="shared" ref="R132:R195" si="51">C132+(1000/G132-C132)/(1+(D132/2)^2)+E132+(0-E132)/(1+(D132/F132)^2)</f>
        <v>31.433492835346279</v>
      </c>
      <c r="S132">
        <v>0.1</v>
      </c>
      <c r="T132">
        <f t="shared" ref="T132:T195" si="52">M132*S132</f>
        <v>20.364099126542087</v>
      </c>
      <c r="U132">
        <v>20</v>
      </c>
      <c r="V132">
        <f t="shared" ref="V132:V195" si="53">Q132*U132</f>
        <v>3080.4822978639349</v>
      </c>
    </row>
    <row r="133" spans="1:22">
      <c r="A133">
        <v>2.8570000000000002</v>
      </c>
      <c r="B133">
        <v>500</v>
      </c>
      <c r="C133" s="6">
        <f t="shared" si="37"/>
        <v>24.484139428825117</v>
      </c>
      <c r="D133" s="12">
        <f t="shared" si="36"/>
        <v>4.9999999999999991</v>
      </c>
      <c r="E133">
        <f t="shared" si="38"/>
        <v>22.070886787555516</v>
      </c>
      <c r="F133" s="7">
        <f t="shared" si="39"/>
        <v>155.09704279983561</v>
      </c>
      <c r="G133">
        <f t="shared" si="40"/>
        <v>13.699966576630327</v>
      </c>
      <c r="H133">
        <f t="shared" si="41"/>
        <v>43.609718745789053</v>
      </c>
      <c r="I133">
        <f t="shared" si="42"/>
        <v>364.9643940394057</v>
      </c>
      <c r="J133">
        <f t="shared" si="43"/>
        <v>4.9951217868009393E-2</v>
      </c>
      <c r="K133">
        <f t="shared" si="44"/>
        <v>347.60128644880126</v>
      </c>
      <c r="L133">
        <f t="shared" si="45"/>
        <v>0.55123995095054346</v>
      </c>
      <c r="M133">
        <f t="shared" si="46"/>
        <v>208.97482368298745</v>
      </c>
      <c r="N133">
        <f t="shared" si="47"/>
        <v>41.7949647365975</v>
      </c>
      <c r="O133">
        <f t="shared" si="48"/>
        <v>4.9999999999999991</v>
      </c>
      <c r="P133">
        <f t="shared" si="49"/>
        <v>0.63809106468087784</v>
      </c>
      <c r="Q133">
        <f t="shared" si="50"/>
        <v>155.98957035641826</v>
      </c>
      <c r="R133">
        <f t="shared" si="51"/>
        <v>31.197914071283655</v>
      </c>
      <c r="S133">
        <v>0.1</v>
      </c>
      <c r="T133">
        <f t="shared" si="52"/>
        <v>20.897482368298746</v>
      </c>
      <c r="U133">
        <v>20</v>
      </c>
      <c r="V133">
        <f t="shared" si="53"/>
        <v>3119.7914071283649</v>
      </c>
    </row>
    <row r="134" spans="1:22">
      <c r="A134">
        <v>2.8570000000000002</v>
      </c>
      <c r="B134">
        <v>500</v>
      </c>
      <c r="C134" s="6">
        <f t="shared" si="37"/>
        <v>24.484139428825117</v>
      </c>
      <c r="D134" s="12">
        <f t="shared" si="36"/>
        <v>5.0999999999999988</v>
      </c>
      <c r="E134">
        <f t="shared" si="38"/>
        <v>22.070886787555516</v>
      </c>
      <c r="F134" s="7">
        <f t="shared" si="39"/>
        <v>155.09704279983561</v>
      </c>
      <c r="G134">
        <f t="shared" si="40"/>
        <v>13.699966576630327</v>
      </c>
      <c r="H134">
        <f t="shared" si="41"/>
        <v>43.609718745789053</v>
      </c>
      <c r="I134">
        <f t="shared" si="42"/>
        <v>372.26368192019385</v>
      </c>
      <c r="J134">
        <f t="shared" si="43"/>
        <v>5.0908101232469312E-2</v>
      </c>
      <c r="K134">
        <f t="shared" si="44"/>
        <v>354.23048074671391</v>
      </c>
      <c r="L134">
        <f t="shared" si="45"/>
        <v>0.55405971957409028</v>
      </c>
      <c r="M134">
        <f t="shared" si="46"/>
        <v>214.29804200059945</v>
      </c>
      <c r="N134">
        <f t="shared" si="47"/>
        <v>42.019223921686176</v>
      </c>
      <c r="O134">
        <f t="shared" si="48"/>
        <v>5.0999999999999996</v>
      </c>
      <c r="P134">
        <f t="shared" si="49"/>
        <v>0.64151486903337673</v>
      </c>
      <c r="Q134">
        <f t="shared" si="50"/>
        <v>157.96563991959439</v>
      </c>
      <c r="R134">
        <f t="shared" si="51"/>
        <v>30.973654886194989</v>
      </c>
      <c r="S134">
        <v>0.1</v>
      </c>
      <c r="T134">
        <f t="shared" si="52"/>
        <v>21.429804200059948</v>
      </c>
      <c r="U134">
        <v>20</v>
      </c>
      <c r="V134">
        <f t="shared" si="53"/>
        <v>3159.312798391888</v>
      </c>
    </row>
    <row r="135" spans="1:22">
      <c r="A135">
        <v>2.8570000000000002</v>
      </c>
      <c r="B135">
        <v>500</v>
      </c>
      <c r="C135" s="6">
        <f t="shared" si="37"/>
        <v>24.484139428825117</v>
      </c>
      <c r="D135" s="12">
        <f t="shared" si="36"/>
        <v>5.1999999999999984</v>
      </c>
      <c r="E135">
        <f t="shared" si="38"/>
        <v>22.070886787555516</v>
      </c>
      <c r="F135" s="7">
        <f t="shared" si="39"/>
        <v>155.09704279983561</v>
      </c>
      <c r="G135">
        <f t="shared" si="40"/>
        <v>13.699966576630327</v>
      </c>
      <c r="H135">
        <f t="shared" si="41"/>
        <v>43.609718745789053</v>
      </c>
      <c r="I135">
        <f t="shared" si="42"/>
        <v>379.56296980098188</v>
      </c>
      <c r="J135">
        <f t="shared" si="43"/>
        <v>5.1862547662915155E-2</v>
      </c>
      <c r="K135">
        <f t="shared" si="44"/>
        <v>360.84844987048484</v>
      </c>
      <c r="L135">
        <f t="shared" si="45"/>
        <v>0.55673289897771561</v>
      </c>
      <c r="M135">
        <f t="shared" si="46"/>
        <v>219.610723518507</v>
      </c>
      <c r="N135">
        <f t="shared" si="47"/>
        <v>42.232831445866744</v>
      </c>
      <c r="O135">
        <f t="shared" si="48"/>
        <v>5.1999999999999993</v>
      </c>
      <c r="P135">
        <f t="shared" si="49"/>
        <v>0.64477605260865256</v>
      </c>
      <c r="Q135">
        <f t="shared" si="50"/>
        <v>159.9522462824749</v>
      </c>
      <c r="R135">
        <f t="shared" si="51"/>
        <v>30.760047362014411</v>
      </c>
      <c r="S135">
        <v>0.1</v>
      </c>
      <c r="T135">
        <f t="shared" si="52"/>
        <v>21.961072351850703</v>
      </c>
      <c r="U135">
        <v>20</v>
      </c>
      <c r="V135">
        <f t="shared" si="53"/>
        <v>3199.0449256494981</v>
      </c>
    </row>
    <row r="136" spans="1:22">
      <c r="A136">
        <v>2.8570000000000002</v>
      </c>
      <c r="B136">
        <v>500</v>
      </c>
      <c r="C136" s="6">
        <f t="shared" si="37"/>
        <v>24.484139428825117</v>
      </c>
      <c r="D136" s="12">
        <f t="shared" si="36"/>
        <v>5.299999999999998</v>
      </c>
      <c r="E136">
        <f t="shared" si="38"/>
        <v>22.070886787555516</v>
      </c>
      <c r="F136" s="7">
        <f t="shared" si="39"/>
        <v>155.09704279983561</v>
      </c>
      <c r="G136">
        <f t="shared" si="40"/>
        <v>13.699966576630327</v>
      </c>
      <c r="H136">
        <f t="shared" si="41"/>
        <v>43.609718745789053</v>
      </c>
      <c r="I136">
        <f t="shared" si="42"/>
        <v>386.86225768177002</v>
      </c>
      <c r="J136">
        <f t="shared" si="43"/>
        <v>5.281451576618966E-2</v>
      </c>
      <c r="K136">
        <f t="shared" si="44"/>
        <v>367.45528475187251</v>
      </c>
      <c r="L136">
        <f t="shared" si="45"/>
        <v>0.55926804967177257</v>
      </c>
      <c r="M136">
        <f t="shared" si="46"/>
        <v>224.9129733746631</v>
      </c>
      <c r="N136">
        <f t="shared" si="47"/>
        <v>42.436410070691167</v>
      </c>
      <c r="O136">
        <f t="shared" si="48"/>
        <v>5.2999999999999989</v>
      </c>
      <c r="P136">
        <f t="shared" si="49"/>
        <v>0.647884123216659</v>
      </c>
      <c r="Q136">
        <f t="shared" si="50"/>
        <v>161.94928430710695</v>
      </c>
      <c r="R136">
        <f t="shared" si="51"/>
        <v>30.556468737190002</v>
      </c>
      <c r="S136">
        <v>0.1</v>
      </c>
      <c r="T136">
        <f t="shared" si="52"/>
        <v>22.49129733746631</v>
      </c>
      <c r="U136">
        <v>20</v>
      </c>
      <c r="V136">
        <f t="shared" si="53"/>
        <v>3238.985686142139</v>
      </c>
    </row>
    <row r="137" spans="1:22">
      <c r="A137">
        <v>2.8570000000000002</v>
      </c>
      <c r="B137">
        <v>500</v>
      </c>
      <c r="C137" s="6">
        <f t="shared" si="37"/>
        <v>24.484139428825117</v>
      </c>
      <c r="D137" s="12">
        <f t="shared" si="36"/>
        <v>5.3999999999999977</v>
      </c>
      <c r="E137">
        <f t="shared" si="38"/>
        <v>22.070886787555516</v>
      </c>
      <c r="F137" s="7">
        <f t="shared" si="39"/>
        <v>155.09704279983561</v>
      </c>
      <c r="G137">
        <f t="shared" si="40"/>
        <v>13.699966576630327</v>
      </c>
      <c r="H137">
        <f t="shared" si="41"/>
        <v>43.609718745789053</v>
      </c>
      <c r="I137">
        <f t="shared" si="42"/>
        <v>394.16154556255805</v>
      </c>
      <c r="J137">
        <f t="shared" si="43"/>
        <v>5.3763964504121291E-2</v>
      </c>
      <c r="K137">
        <f t="shared" si="44"/>
        <v>374.05107674947112</v>
      </c>
      <c r="L137">
        <f t="shared" si="45"/>
        <v>0.56167316123617206</v>
      </c>
      <c r="M137">
        <f t="shared" si="46"/>
        <v>230.2049195547564</v>
      </c>
      <c r="N137">
        <f t="shared" si="47"/>
        <v>42.63054065828824</v>
      </c>
      <c r="O137">
        <f t="shared" si="48"/>
        <v>5.3999999999999977</v>
      </c>
      <c r="P137">
        <f t="shared" si="49"/>
        <v>0.65084794898149989</v>
      </c>
      <c r="Q137">
        <f t="shared" si="50"/>
        <v>163.95662600780167</v>
      </c>
      <c r="R137">
        <f t="shared" si="51"/>
        <v>30.362338149592915</v>
      </c>
      <c r="S137">
        <v>0.1</v>
      </c>
      <c r="T137">
        <f t="shared" si="52"/>
        <v>23.020491955475642</v>
      </c>
      <c r="U137">
        <v>20</v>
      </c>
      <c r="V137">
        <f t="shared" si="53"/>
        <v>3279.1325201560335</v>
      </c>
    </row>
    <row r="138" spans="1:22">
      <c r="A138">
        <v>2.8570000000000002</v>
      </c>
      <c r="B138">
        <v>500</v>
      </c>
      <c r="C138" s="6">
        <f t="shared" si="37"/>
        <v>24.484139428825117</v>
      </c>
      <c r="D138" s="12">
        <f t="shared" si="36"/>
        <v>5.4999999999999973</v>
      </c>
      <c r="E138">
        <f t="shared" si="38"/>
        <v>22.070886787555516</v>
      </c>
      <c r="F138" s="7">
        <f t="shared" si="39"/>
        <v>155.09704279983561</v>
      </c>
      <c r="G138">
        <f t="shared" si="40"/>
        <v>13.699966576630327</v>
      </c>
      <c r="H138">
        <f t="shared" si="41"/>
        <v>43.609718745789053</v>
      </c>
      <c r="I138">
        <f t="shared" si="42"/>
        <v>401.46083344334619</v>
      </c>
      <c r="J138">
        <f t="shared" si="43"/>
        <v>5.4710853198741076E-2</v>
      </c>
      <c r="K138">
        <f t="shared" si="44"/>
        <v>380.63591763163379</v>
      </c>
      <c r="L138">
        <f t="shared" si="45"/>
        <v>0.56395569323886074</v>
      </c>
      <c r="M138">
        <f t="shared" si="46"/>
        <v>235.48670861127033</v>
      </c>
      <c r="N138">
        <f t="shared" si="47"/>
        <v>42.815765202049171</v>
      </c>
      <c r="O138">
        <f t="shared" si="48"/>
        <v>5.4999999999999973</v>
      </c>
      <c r="P138">
        <f t="shared" si="49"/>
        <v>0.65367580461143771</v>
      </c>
      <c r="Q138">
        <f t="shared" si="50"/>
        <v>165.97412483207583</v>
      </c>
      <c r="R138">
        <f t="shared" si="51"/>
        <v>30.177113605831984</v>
      </c>
      <c r="S138">
        <v>0.1</v>
      </c>
      <c r="T138">
        <f t="shared" si="52"/>
        <v>23.548670861127036</v>
      </c>
      <c r="U138">
        <v>20</v>
      </c>
      <c r="V138">
        <f t="shared" si="53"/>
        <v>3319.4824966415167</v>
      </c>
    </row>
    <row r="139" spans="1:22">
      <c r="A139">
        <v>2.8570000000000002</v>
      </c>
      <c r="B139">
        <v>500</v>
      </c>
      <c r="C139" s="6">
        <f t="shared" si="37"/>
        <v>24.484139428825117</v>
      </c>
      <c r="D139" s="12">
        <f t="shared" si="36"/>
        <v>5.599999999999997</v>
      </c>
      <c r="E139">
        <f t="shared" si="38"/>
        <v>22.070886787555516</v>
      </c>
      <c r="F139" s="7">
        <f t="shared" si="39"/>
        <v>155.09704279983561</v>
      </c>
      <c r="G139">
        <f t="shared" si="40"/>
        <v>13.699966576630327</v>
      </c>
      <c r="H139">
        <f t="shared" si="41"/>
        <v>43.609718745789053</v>
      </c>
      <c r="I139">
        <f t="shared" si="42"/>
        <v>408.76012132413427</v>
      </c>
      <c r="J139">
        <f t="shared" si="43"/>
        <v>5.5655141537413688E-2</v>
      </c>
      <c r="K139">
        <f t="shared" si="44"/>
        <v>387.20989955946459</v>
      </c>
      <c r="L139">
        <f t="shared" si="45"/>
        <v>0.56612261329000124</v>
      </c>
      <c r="M139">
        <f t="shared" si="46"/>
        <v>240.75850199503267</v>
      </c>
      <c r="N139">
        <f t="shared" si="47"/>
        <v>42.992589641970142</v>
      </c>
      <c r="O139">
        <f t="shared" si="48"/>
        <v>5.599999999999997</v>
      </c>
      <c r="P139">
        <f t="shared" si="49"/>
        <v>0.65637541438122349</v>
      </c>
      <c r="Q139">
        <f t="shared" si="50"/>
        <v>168.0016193291016</v>
      </c>
      <c r="R139">
        <f t="shared" si="51"/>
        <v>30.000289165911017</v>
      </c>
      <c r="S139">
        <v>0.1</v>
      </c>
      <c r="T139">
        <f t="shared" si="52"/>
        <v>24.075850199503268</v>
      </c>
      <c r="U139">
        <v>20</v>
      </c>
      <c r="V139">
        <f t="shared" si="53"/>
        <v>3360.0323865820319</v>
      </c>
    </row>
    <row r="140" spans="1:22">
      <c r="A140">
        <v>2.8570000000000002</v>
      </c>
      <c r="B140">
        <v>500</v>
      </c>
      <c r="C140" s="6">
        <f t="shared" si="37"/>
        <v>24.484139428825117</v>
      </c>
      <c r="D140" s="12">
        <f t="shared" si="36"/>
        <v>5.6999999999999966</v>
      </c>
      <c r="E140">
        <f t="shared" si="38"/>
        <v>22.070886787555516</v>
      </c>
      <c r="F140" s="7">
        <f t="shared" si="39"/>
        <v>155.09704279983561</v>
      </c>
      <c r="G140">
        <f t="shared" si="40"/>
        <v>13.699966576630327</v>
      </c>
      <c r="H140">
        <f t="shared" si="41"/>
        <v>43.609718745789053</v>
      </c>
      <c r="I140">
        <f t="shared" si="42"/>
        <v>416.05940920492236</v>
      </c>
      <c r="J140">
        <f t="shared" si="43"/>
        <v>5.6596789577881758E-2</v>
      </c>
      <c r="K140">
        <f t="shared" si="44"/>
        <v>393.77311506988502</v>
      </c>
      <c r="L140">
        <f t="shared" si="45"/>
        <v>0.5681804323817754</v>
      </c>
      <c r="M140">
        <f t="shared" si="46"/>
        <v>246.02047291576321</v>
      </c>
      <c r="N140">
        <f t="shared" si="47"/>
        <v>43.16148647644971</v>
      </c>
      <c r="O140">
        <f t="shared" si="48"/>
        <v>5.6999999999999966</v>
      </c>
      <c r="P140">
        <f t="shared" si="49"/>
        <v>0.65895399200686577</v>
      </c>
      <c r="Q140">
        <f t="shared" si="50"/>
        <v>170.03893628915915</v>
      </c>
      <c r="R140">
        <f t="shared" si="51"/>
        <v>29.831392331431449</v>
      </c>
      <c r="S140">
        <v>0.1</v>
      </c>
      <c r="T140">
        <f t="shared" si="52"/>
        <v>24.602047291576323</v>
      </c>
      <c r="U140">
        <v>20</v>
      </c>
      <c r="V140">
        <f t="shared" si="53"/>
        <v>3400.7787257831833</v>
      </c>
    </row>
    <row r="141" spans="1:22">
      <c r="A141">
        <v>2.8570000000000002</v>
      </c>
      <c r="B141">
        <v>500</v>
      </c>
      <c r="C141" s="6">
        <f t="shared" si="37"/>
        <v>24.484139428825117</v>
      </c>
      <c r="D141" s="12">
        <f t="shared" si="36"/>
        <v>5.7999999999999963</v>
      </c>
      <c r="E141">
        <f t="shared" si="38"/>
        <v>22.070886787555516</v>
      </c>
      <c r="F141" s="7">
        <f t="shared" si="39"/>
        <v>155.09704279983561</v>
      </c>
      <c r="G141">
        <f t="shared" si="40"/>
        <v>13.699966576630327</v>
      </c>
      <c r="H141">
        <f t="shared" si="41"/>
        <v>43.609718745789053</v>
      </c>
      <c r="I141">
        <f t="shared" si="42"/>
        <v>423.35869708571045</v>
      </c>
      <c r="J141">
        <f t="shared" si="43"/>
        <v>5.7535757753222345E-2</v>
      </c>
      <c r="K141">
        <f t="shared" si="44"/>
        <v>400.3256570587771</v>
      </c>
      <c r="L141">
        <f t="shared" si="45"/>
        <v>0.57013523766969343</v>
      </c>
      <c r="M141">
        <f t="shared" si="46"/>
        <v>251.27280365941539</v>
      </c>
      <c r="N141">
        <f t="shared" si="47"/>
        <v>43.322897182657854</v>
      </c>
      <c r="O141">
        <f t="shared" si="48"/>
        <v>5.7999999999999963</v>
      </c>
      <c r="P141">
        <f t="shared" si="49"/>
        <v>0.66141827759782978</v>
      </c>
      <c r="Q141">
        <f t="shared" si="50"/>
        <v>172.08589342629503</v>
      </c>
      <c r="R141">
        <f t="shared" si="51"/>
        <v>29.669981625223301</v>
      </c>
      <c r="S141">
        <v>0.1</v>
      </c>
      <c r="T141">
        <f t="shared" si="52"/>
        <v>25.127280365941541</v>
      </c>
      <c r="U141">
        <v>20</v>
      </c>
      <c r="V141">
        <f t="shared" si="53"/>
        <v>3441.7178685259005</v>
      </c>
    </row>
    <row r="142" spans="1:22">
      <c r="A142">
        <v>2.8570000000000002</v>
      </c>
      <c r="B142">
        <v>500</v>
      </c>
      <c r="C142" s="6">
        <f t="shared" si="37"/>
        <v>24.484139428825117</v>
      </c>
      <c r="D142" s="12">
        <f t="shared" si="36"/>
        <v>5.8999999999999959</v>
      </c>
      <c r="E142">
        <f t="shared" si="38"/>
        <v>22.070886787555516</v>
      </c>
      <c r="F142" s="7">
        <f t="shared" si="39"/>
        <v>155.09704279983561</v>
      </c>
      <c r="G142">
        <f t="shared" si="40"/>
        <v>13.699966576630327</v>
      </c>
      <c r="H142">
        <f t="shared" si="41"/>
        <v>43.609718745789053</v>
      </c>
      <c r="I142">
        <f t="shared" si="42"/>
        <v>430.65798496649859</v>
      </c>
      <c r="J142">
        <f t="shared" si="43"/>
        <v>5.8472006876714652E-2</v>
      </c>
      <c r="K142">
        <f t="shared" si="44"/>
        <v>406.86761876420547</v>
      </c>
      <c r="L142">
        <f t="shared" si="45"/>
        <v>0.5719927228528654</v>
      </c>
      <c r="M142">
        <f t="shared" si="46"/>
        <v>256.5156832998926</v>
      </c>
      <c r="N142">
        <f t="shared" si="47"/>
        <v>43.477234457608944</v>
      </c>
      <c r="O142">
        <f t="shared" si="48"/>
        <v>5.8999999999999968</v>
      </c>
      <c r="P142">
        <f t="shared" si="49"/>
        <v>0.66377457187189226</v>
      </c>
      <c r="Q142">
        <f t="shared" si="50"/>
        <v>174.14230166660599</v>
      </c>
      <c r="R142">
        <f t="shared" si="51"/>
        <v>29.515644350272222</v>
      </c>
      <c r="S142">
        <v>0.1</v>
      </c>
      <c r="T142">
        <f t="shared" si="52"/>
        <v>25.65156832998926</v>
      </c>
      <c r="U142">
        <v>20</v>
      </c>
      <c r="V142">
        <f t="shared" si="53"/>
        <v>3482.84603333212</v>
      </c>
    </row>
    <row r="143" spans="1:22">
      <c r="A143">
        <v>2.8570000000000002</v>
      </c>
      <c r="B143">
        <v>500</v>
      </c>
      <c r="C143" s="6">
        <f t="shared" si="37"/>
        <v>24.484139428825117</v>
      </c>
      <c r="D143" s="12">
        <f t="shared" si="36"/>
        <v>5.9999999999999956</v>
      </c>
      <c r="E143">
        <f t="shared" si="38"/>
        <v>22.070886787555516</v>
      </c>
      <c r="F143" s="7">
        <f t="shared" si="39"/>
        <v>155.09704279983561</v>
      </c>
      <c r="G143">
        <f t="shared" si="40"/>
        <v>13.699966576630327</v>
      </c>
      <c r="H143">
        <f t="shared" si="41"/>
        <v>43.609718745789053</v>
      </c>
      <c r="I143">
        <f t="shared" si="42"/>
        <v>437.95727284728662</v>
      </c>
      <c r="J143">
        <f t="shared" si="43"/>
        <v>5.9405498146617795E-2</v>
      </c>
      <c r="K143">
        <f t="shared" si="44"/>
        <v>413.39909374972387</v>
      </c>
      <c r="L143">
        <f t="shared" si="45"/>
        <v>0.57375821630903834</v>
      </c>
      <c r="M143">
        <f t="shared" si="46"/>
        <v>261.74930575117719</v>
      </c>
      <c r="N143">
        <f t="shared" si="47"/>
        <v>43.624884291862898</v>
      </c>
      <c r="O143">
        <f t="shared" si="48"/>
        <v>5.9999999999999956</v>
      </c>
      <c r="P143">
        <f t="shared" si="49"/>
        <v>0.66602876781470077</v>
      </c>
      <c r="Q143">
        <f t="shared" si="50"/>
        <v>176.2079670961094</v>
      </c>
      <c r="R143">
        <f t="shared" si="51"/>
        <v>29.367994516018253</v>
      </c>
      <c r="S143">
        <v>0.1</v>
      </c>
      <c r="T143">
        <f t="shared" si="52"/>
        <v>26.17493057511772</v>
      </c>
      <c r="U143">
        <v>20</v>
      </c>
      <c r="V143">
        <f t="shared" si="53"/>
        <v>3524.1593419221881</v>
      </c>
    </row>
    <row r="144" spans="1:22">
      <c r="A144">
        <v>2.8570000000000002</v>
      </c>
      <c r="B144">
        <v>500</v>
      </c>
      <c r="C144" s="6">
        <f t="shared" si="37"/>
        <v>24.484139428825117</v>
      </c>
      <c r="D144" s="12">
        <f t="shared" si="36"/>
        <v>6.0999999999999952</v>
      </c>
      <c r="E144">
        <f t="shared" si="38"/>
        <v>22.070886787555516</v>
      </c>
      <c r="F144" s="7">
        <f t="shared" si="39"/>
        <v>155.09704279983561</v>
      </c>
      <c r="G144">
        <f t="shared" si="40"/>
        <v>13.699966576630327</v>
      </c>
      <c r="H144">
        <f t="shared" si="41"/>
        <v>43.609718745789053</v>
      </c>
      <c r="I144">
        <f t="shared" si="42"/>
        <v>445.25656072807476</v>
      </c>
      <c r="J144">
        <f t="shared" si="43"/>
        <v>6.0336193150858017E-2</v>
      </c>
      <c r="K144">
        <f t="shared" si="44"/>
        <v>419.92017588776815</v>
      </c>
      <c r="L144">
        <f t="shared" si="45"/>
        <v>0.57543670713623196</v>
      </c>
      <c r="M144">
        <f t="shared" si="46"/>
        <v>266.97386811323122</v>
      </c>
      <c r="N144">
        <f t="shared" si="47"/>
        <v>43.766207887414993</v>
      </c>
      <c r="O144">
        <f t="shared" si="48"/>
        <v>6.0999999999999961</v>
      </c>
      <c r="P144">
        <f t="shared" si="49"/>
        <v>0.6681863799605342</v>
      </c>
      <c r="Q144">
        <f t="shared" si="50"/>
        <v>178.28269261484351</v>
      </c>
      <c r="R144">
        <f t="shared" si="51"/>
        <v>29.226670920466173</v>
      </c>
      <c r="S144">
        <v>0.1</v>
      </c>
      <c r="T144">
        <f t="shared" si="52"/>
        <v>26.697386811323124</v>
      </c>
      <c r="U144">
        <v>20</v>
      </c>
      <c r="V144">
        <f t="shared" si="53"/>
        <v>3565.6538522968704</v>
      </c>
    </row>
    <row r="145" spans="1:22">
      <c r="A145">
        <v>2.8570000000000002</v>
      </c>
      <c r="B145">
        <v>500</v>
      </c>
      <c r="C145" s="6">
        <f t="shared" si="37"/>
        <v>24.484139428825117</v>
      </c>
      <c r="D145" s="12">
        <f t="shared" si="36"/>
        <v>6.1999999999999948</v>
      </c>
      <c r="E145">
        <f t="shared" si="38"/>
        <v>22.070886787555516</v>
      </c>
      <c r="F145" s="7">
        <f t="shared" si="39"/>
        <v>155.09704279983561</v>
      </c>
      <c r="G145">
        <f t="shared" si="40"/>
        <v>13.699966576630327</v>
      </c>
      <c r="H145">
        <f t="shared" si="41"/>
        <v>43.609718745789053</v>
      </c>
      <c r="I145">
        <f t="shared" si="42"/>
        <v>452.55584860886279</v>
      </c>
      <c r="J145">
        <f t="shared" si="43"/>
        <v>6.1264053871624327E-2</v>
      </c>
      <c r="K145">
        <f t="shared" si="44"/>
        <v>426.43095934313646</v>
      </c>
      <c r="L145">
        <f t="shared" si="45"/>
        <v>0.57703286924722463</v>
      </c>
      <c r="M145">
        <f t="shared" si="46"/>
        <v>272.18956927134292</v>
      </c>
      <c r="N145">
        <f t="shared" si="47"/>
        <v>43.9015434308618</v>
      </c>
      <c r="O145">
        <f t="shared" si="48"/>
        <v>6.1999999999999948</v>
      </c>
      <c r="P145">
        <f t="shared" si="49"/>
        <v>0.67025257146353889</v>
      </c>
      <c r="Q145">
        <f t="shared" si="50"/>
        <v>180.36627933751984</v>
      </c>
      <c r="R145">
        <f t="shared" si="51"/>
        <v>29.091335377019355</v>
      </c>
      <c r="S145">
        <v>0.1</v>
      </c>
      <c r="T145">
        <f t="shared" si="52"/>
        <v>27.218956927134293</v>
      </c>
      <c r="U145">
        <v>20</v>
      </c>
      <c r="V145">
        <f t="shared" si="53"/>
        <v>3607.3255867503967</v>
      </c>
    </row>
    <row r="146" spans="1:22">
      <c r="A146">
        <v>2.8570000000000002</v>
      </c>
      <c r="B146">
        <v>500</v>
      </c>
      <c r="C146" s="6">
        <f t="shared" si="37"/>
        <v>24.484139428825117</v>
      </c>
      <c r="D146" s="12">
        <f t="shared" si="36"/>
        <v>6.2999999999999945</v>
      </c>
      <c r="E146">
        <f t="shared" si="38"/>
        <v>22.070886787555516</v>
      </c>
      <c r="F146" s="7">
        <f t="shared" si="39"/>
        <v>155.09704279983561</v>
      </c>
      <c r="G146">
        <f t="shared" si="40"/>
        <v>13.699966576630327</v>
      </c>
      <c r="H146">
        <f t="shared" si="41"/>
        <v>43.609718745789053</v>
      </c>
      <c r="I146">
        <f t="shared" si="42"/>
        <v>459.85513648965087</v>
      </c>
      <c r="J146">
        <f t="shared" si="43"/>
        <v>6.2189042689871327E-2</v>
      </c>
      <c r="K146">
        <f t="shared" si="44"/>
        <v>432.93153855656499</v>
      </c>
      <c r="L146">
        <f t="shared" si="45"/>
        <v>0.57855108365650976</v>
      </c>
      <c r="M146">
        <f t="shared" si="46"/>
        <v>277.39660871406659</v>
      </c>
      <c r="N146">
        <f t="shared" si="47"/>
        <v>44.031207732391557</v>
      </c>
      <c r="O146">
        <f t="shared" si="48"/>
        <v>6.2999999999999954</v>
      </c>
      <c r="P146">
        <f t="shared" si="49"/>
        <v>0.67223217912048183</v>
      </c>
      <c r="Q146">
        <f t="shared" si="50"/>
        <v>182.45852777558432</v>
      </c>
      <c r="R146">
        <f t="shared" si="51"/>
        <v>28.961671075489598</v>
      </c>
      <c r="S146">
        <v>0.1</v>
      </c>
      <c r="T146">
        <f t="shared" si="52"/>
        <v>27.739660871406659</v>
      </c>
      <c r="U146">
        <v>20</v>
      </c>
      <c r="V146">
        <f t="shared" si="53"/>
        <v>3649.1705555116864</v>
      </c>
    </row>
    <row r="147" spans="1:22">
      <c r="A147">
        <v>2.8570000000000002</v>
      </c>
      <c r="B147">
        <v>500</v>
      </c>
      <c r="C147" s="6">
        <f t="shared" si="37"/>
        <v>24.484139428825117</v>
      </c>
      <c r="D147" s="12">
        <f t="shared" si="36"/>
        <v>6.3999999999999941</v>
      </c>
      <c r="E147">
        <f t="shared" si="38"/>
        <v>22.070886787555516</v>
      </c>
      <c r="F147" s="7">
        <f t="shared" si="39"/>
        <v>155.09704279983561</v>
      </c>
      <c r="G147">
        <f t="shared" si="40"/>
        <v>13.699966576630327</v>
      </c>
      <c r="H147">
        <f t="shared" si="41"/>
        <v>43.609718745789053</v>
      </c>
      <c r="I147">
        <f t="shared" si="42"/>
        <v>467.15442437043902</v>
      </c>
      <c r="J147">
        <f t="shared" si="43"/>
        <v>6.3111122389729157E-2</v>
      </c>
      <c r="K147">
        <f t="shared" si="44"/>
        <v>439.42200822839612</v>
      </c>
      <c r="L147">
        <f t="shared" si="45"/>
        <v>0.57999545909203154</v>
      </c>
      <c r="M147">
        <f t="shared" si="46"/>
        <v>282.59518553961396</v>
      </c>
      <c r="N147">
        <f t="shared" si="47"/>
        <v>44.155497740564726</v>
      </c>
      <c r="O147">
        <f t="shared" si="48"/>
        <v>6.3999999999999959</v>
      </c>
      <c r="P147">
        <f t="shared" si="49"/>
        <v>0.67412973649717145</v>
      </c>
      <c r="Q147">
        <f t="shared" si="50"/>
        <v>184.55923883082508</v>
      </c>
      <c r="R147">
        <f t="shared" si="51"/>
        <v>28.837381067316446</v>
      </c>
      <c r="S147">
        <v>0.1</v>
      </c>
      <c r="T147">
        <f t="shared" si="52"/>
        <v>28.259518553961399</v>
      </c>
      <c r="U147">
        <v>20</v>
      </c>
      <c r="V147">
        <f t="shared" si="53"/>
        <v>3691.1847766165015</v>
      </c>
    </row>
    <row r="148" spans="1:22">
      <c r="A148">
        <v>2.8570000000000002</v>
      </c>
      <c r="B148">
        <v>500</v>
      </c>
      <c r="C148" s="6">
        <f t="shared" si="37"/>
        <v>24.484139428825117</v>
      </c>
      <c r="D148" s="12">
        <f t="shared" si="36"/>
        <v>6.4999999999999938</v>
      </c>
      <c r="E148">
        <f t="shared" si="38"/>
        <v>22.070886787555516</v>
      </c>
      <c r="F148" s="7">
        <f t="shared" si="39"/>
        <v>155.09704279983561</v>
      </c>
      <c r="G148">
        <f t="shared" si="40"/>
        <v>13.699966576630327</v>
      </c>
      <c r="H148">
        <f t="shared" si="41"/>
        <v>43.609718745789053</v>
      </c>
      <c r="I148">
        <f t="shared" si="42"/>
        <v>474.45371225122705</v>
      </c>
      <c r="J148">
        <f t="shared" si="43"/>
        <v>6.4030256162818849E-2</v>
      </c>
      <c r="K148">
        <f t="shared" si="44"/>
        <v>445.90246330234595</v>
      </c>
      <c r="L148">
        <f t="shared" si="45"/>
        <v>0.58136985105638195</v>
      </c>
      <c r="M148">
        <f t="shared" si="46"/>
        <v>287.78549762463979</v>
      </c>
      <c r="N148">
        <f t="shared" si="47"/>
        <v>44.274691942252318</v>
      </c>
      <c r="O148">
        <f t="shared" si="48"/>
        <v>6.4999999999999938</v>
      </c>
      <c r="P148">
        <f t="shared" si="49"/>
        <v>0.67594949530156212</v>
      </c>
      <c r="Q148">
        <f t="shared" si="50"/>
        <v>186.66821462658726</v>
      </c>
      <c r="R148">
        <f t="shared" si="51"/>
        <v>28.718186865628837</v>
      </c>
      <c r="S148">
        <v>0.1</v>
      </c>
      <c r="T148">
        <f t="shared" si="52"/>
        <v>28.778549762463982</v>
      </c>
      <c r="U148">
        <v>20</v>
      </c>
      <c r="V148">
        <f t="shared" si="53"/>
        <v>3733.3642925317454</v>
      </c>
    </row>
    <row r="149" spans="1:22">
      <c r="A149">
        <v>2.8570000000000002</v>
      </c>
      <c r="B149">
        <v>500</v>
      </c>
      <c r="C149" s="6">
        <f t="shared" si="37"/>
        <v>24.484139428825117</v>
      </c>
      <c r="D149" s="12">
        <f t="shared" si="36"/>
        <v>6.5999999999999934</v>
      </c>
      <c r="E149">
        <f t="shared" si="38"/>
        <v>22.070886787555516</v>
      </c>
      <c r="F149" s="7">
        <f t="shared" si="39"/>
        <v>155.09704279983561</v>
      </c>
      <c r="G149">
        <f t="shared" si="40"/>
        <v>13.699966576630327</v>
      </c>
      <c r="H149">
        <f t="shared" si="41"/>
        <v>43.609718745789053</v>
      </c>
      <c r="I149">
        <f t="shared" si="42"/>
        <v>481.75300013201519</v>
      </c>
      <c r="J149">
        <f t="shared" si="43"/>
        <v>6.4946407612472987E-2</v>
      </c>
      <c r="K149">
        <f t="shared" si="44"/>
        <v>452.3729989493724</v>
      </c>
      <c r="L149">
        <f t="shared" si="45"/>
        <v>0.58267787945439087</v>
      </c>
      <c r="M149">
        <f t="shared" si="46"/>
        <v>292.96774093288639</v>
      </c>
      <c r="N149">
        <f t="shared" si="47"/>
        <v>44.389051656497983</v>
      </c>
      <c r="O149">
        <f t="shared" si="48"/>
        <v>6.5999999999999934</v>
      </c>
      <c r="P149">
        <f t="shared" si="49"/>
        <v>0.67769544513737379</v>
      </c>
      <c r="Q149">
        <f t="shared" si="50"/>
        <v>188.78525919912872</v>
      </c>
      <c r="R149">
        <f t="shared" si="51"/>
        <v>28.603827151383168</v>
      </c>
      <c r="S149">
        <v>0.1</v>
      </c>
      <c r="T149">
        <f t="shared" si="52"/>
        <v>29.29677409328864</v>
      </c>
      <c r="U149">
        <v>20</v>
      </c>
      <c r="V149">
        <f t="shared" si="53"/>
        <v>3775.7051839825745</v>
      </c>
    </row>
    <row r="150" spans="1:22">
      <c r="A150">
        <v>2.8570000000000002</v>
      </c>
      <c r="B150">
        <v>500</v>
      </c>
      <c r="C150" s="6">
        <f t="shared" si="37"/>
        <v>24.484139428825117</v>
      </c>
      <c r="D150" s="12">
        <f t="shared" si="36"/>
        <v>6.6999999999999931</v>
      </c>
      <c r="E150">
        <f t="shared" si="38"/>
        <v>22.070886787555516</v>
      </c>
      <c r="F150" s="7">
        <f t="shared" si="39"/>
        <v>155.09704279983561</v>
      </c>
      <c r="G150">
        <f t="shared" si="40"/>
        <v>13.699966576630327</v>
      </c>
      <c r="H150">
        <f t="shared" si="41"/>
        <v>43.609718745789053</v>
      </c>
      <c r="I150">
        <f t="shared" si="42"/>
        <v>489.05228801280322</v>
      </c>
      <c r="J150">
        <f t="shared" si="43"/>
        <v>6.5859540757860727E-2</v>
      </c>
      <c r="K150">
        <f t="shared" si="44"/>
        <v>458.83371055164656</v>
      </c>
      <c r="L150">
        <f t="shared" si="45"/>
        <v>0.58392294489634722</v>
      </c>
      <c r="M150">
        <f t="shared" si="46"/>
        <v>298.14210894419227</v>
      </c>
      <c r="N150">
        <f t="shared" si="47"/>
        <v>44.498822230476506</v>
      </c>
      <c r="O150">
        <f t="shared" si="48"/>
        <v>6.6999999999999922</v>
      </c>
      <c r="P150">
        <f t="shared" si="49"/>
        <v>0.67937133176300013</v>
      </c>
      <c r="Q150">
        <f t="shared" si="50"/>
        <v>190.91017906861092</v>
      </c>
      <c r="R150">
        <f t="shared" si="51"/>
        <v>28.494056577404645</v>
      </c>
      <c r="S150">
        <v>0.1</v>
      </c>
      <c r="T150">
        <f t="shared" si="52"/>
        <v>29.814210894419229</v>
      </c>
      <c r="U150">
        <v>20</v>
      </c>
      <c r="V150">
        <f t="shared" si="53"/>
        <v>3818.2035813722182</v>
      </c>
    </row>
    <row r="151" spans="1:22">
      <c r="A151">
        <v>2.8570000000000002</v>
      </c>
      <c r="B151">
        <v>500</v>
      </c>
      <c r="C151" s="6">
        <f t="shared" si="37"/>
        <v>24.484139428825117</v>
      </c>
      <c r="D151" s="12">
        <f t="shared" si="36"/>
        <v>6.7999999999999927</v>
      </c>
      <c r="E151">
        <f t="shared" si="38"/>
        <v>22.070886787555516</v>
      </c>
      <c r="F151" s="7">
        <f t="shared" si="39"/>
        <v>155.09704279983561</v>
      </c>
      <c r="G151">
        <f t="shared" si="40"/>
        <v>13.699966576630327</v>
      </c>
      <c r="H151">
        <f t="shared" si="41"/>
        <v>43.609718745789053</v>
      </c>
      <c r="I151">
        <f t="shared" si="42"/>
        <v>496.35157589359136</v>
      </c>
      <c r="J151">
        <f t="shared" si="43"/>
        <v>6.676962003801612E-2</v>
      </c>
      <c r="K151">
        <f t="shared" si="44"/>
        <v>465.28469368663036</v>
      </c>
      <c r="L151">
        <f t="shared" si="45"/>
        <v>0.58510824377859649</v>
      </c>
      <c r="M151">
        <f t="shared" si="46"/>
        <v>303.3087921870075</v>
      </c>
      <c r="N151">
        <f t="shared" si="47"/>
        <v>44.604234145148212</v>
      </c>
      <c r="O151">
        <f t="shared" si="48"/>
        <v>6.7999999999999927</v>
      </c>
      <c r="P151">
        <f t="shared" si="49"/>
        <v>0.68098067397172846</v>
      </c>
      <c r="Q151">
        <f t="shared" si="50"/>
        <v>193.04278370658383</v>
      </c>
      <c r="R151">
        <f t="shared" si="51"/>
        <v>28.388644662732947</v>
      </c>
      <c r="S151">
        <v>0.1</v>
      </c>
      <c r="T151">
        <f t="shared" si="52"/>
        <v>30.330879218700751</v>
      </c>
      <c r="U151">
        <v>20</v>
      </c>
      <c r="V151">
        <f t="shared" si="53"/>
        <v>3860.8556741316766</v>
      </c>
    </row>
    <row r="152" spans="1:22">
      <c r="A152">
        <v>2.8570000000000002</v>
      </c>
      <c r="B152">
        <v>500</v>
      </c>
      <c r="C152" s="6">
        <f t="shared" si="37"/>
        <v>24.484139428825117</v>
      </c>
      <c r="D152" s="12">
        <f t="shared" si="36"/>
        <v>6.8999999999999924</v>
      </c>
      <c r="E152">
        <f t="shared" si="38"/>
        <v>22.070886787555516</v>
      </c>
      <c r="F152" s="7">
        <f t="shared" si="39"/>
        <v>155.09704279983561</v>
      </c>
      <c r="G152">
        <f t="shared" si="40"/>
        <v>13.699966576630327</v>
      </c>
      <c r="H152">
        <f t="shared" si="41"/>
        <v>43.609718745789053</v>
      </c>
      <c r="I152">
        <f t="shared" si="42"/>
        <v>503.65086377437945</v>
      </c>
      <c r="J152">
        <f t="shared" si="43"/>
        <v>6.7676610315769686E-2</v>
      </c>
      <c r="K152">
        <f t="shared" si="44"/>
        <v>471.72604411126196</v>
      </c>
      <c r="L152">
        <f t="shared" si="45"/>
        <v>0.58623678223601638</v>
      </c>
      <c r="M152">
        <f t="shared" si="46"/>
        <v>308.46797785982881</v>
      </c>
      <c r="N152">
        <f t="shared" si="47"/>
        <v>44.705504037656397</v>
      </c>
      <c r="O152">
        <f t="shared" si="48"/>
        <v>6.8999999999999924</v>
      </c>
      <c r="P152">
        <f t="shared" si="49"/>
        <v>0.68252677920086102</v>
      </c>
      <c r="Q152">
        <f t="shared" si="50"/>
        <v>195.18288591455064</v>
      </c>
      <c r="R152">
        <f t="shared" si="51"/>
        <v>28.287374770224762</v>
      </c>
      <c r="S152">
        <v>0.1</v>
      </c>
      <c r="T152">
        <f t="shared" si="52"/>
        <v>30.846797785982883</v>
      </c>
      <c r="U152">
        <v>20</v>
      </c>
      <c r="V152">
        <f t="shared" si="53"/>
        <v>3903.6577182910128</v>
      </c>
    </row>
    <row r="153" spans="1:22">
      <c r="A153">
        <v>2.8570000000000002</v>
      </c>
      <c r="B153">
        <v>500</v>
      </c>
      <c r="C153" s="6">
        <f t="shared" si="37"/>
        <v>24.484139428825117</v>
      </c>
      <c r="D153" s="12">
        <f t="shared" si="36"/>
        <v>6.999999999999992</v>
      </c>
      <c r="E153">
        <f t="shared" si="38"/>
        <v>22.070886787555516</v>
      </c>
      <c r="F153" s="7">
        <f t="shared" si="39"/>
        <v>155.09704279983561</v>
      </c>
      <c r="G153">
        <f t="shared" si="40"/>
        <v>13.699966576630327</v>
      </c>
      <c r="H153">
        <f t="shared" si="41"/>
        <v>43.609718745789053</v>
      </c>
      <c r="I153">
        <f t="shared" si="42"/>
        <v>510.95015165516753</v>
      </c>
      <c r="J153">
        <f t="shared" si="43"/>
        <v>6.8580476881581906E-2</v>
      </c>
      <c r="K153">
        <f t="shared" si="44"/>
        <v>478.15785774625385</v>
      </c>
      <c r="L153">
        <f t="shared" si="45"/>
        <v>0.58731138905396452</v>
      </c>
      <c r="M153">
        <f t="shared" si="46"/>
        <v>313.61984952893397</v>
      </c>
      <c r="N153">
        <f t="shared" si="47"/>
        <v>44.802835646990616</v>
      </c>
      <c r="O153">
        <f t="shared" si="48"/>
        <v>6.9999999999999911</v>
      </c>
      <c r="P153">
        <f t="shared" si="49"/>
        <v>0.68401275796932237</v>
      </c>
      <c r="Q153">
        <f t="shared" si="50"/>
        <v>197.33030212623353</v>
      </c>
      <c r="R153">
        <f t="shared" si="51"/>
        <v>28.190043160890536</v>
      </c>
      <c r="S153">
        <v>0.1</v>
      </c>
      <c r="T153">
        <f t="shared" si="52"/>
        <v>31.361984952893398</v>
      </c>
      <c r="U153">
        <v>20</v>
      </c>
      <c r="V153">
        <f t="shared" si="53"/>
        <v>3946.6060425246706</v>
      </c>
    </row>
    <row r="154" spans="1:22">
      <c r="A154">
        <v>2.8570000000000002</v>
      </c>
      <c r="B154">
        <v>500</v>
      </c>
      <c r="C154" s="6">
        <f t="shared" si="37"/>
        <v>24.484139428825117</v>
      </c>
      <c r="D154" s="12">
        <f t="shared" si="36"/>
        <v>7.0999999999999917</v>
      </c>
      <c r="E154">
        <f t="shared" si="38"/>
        <v>22.070886787555516</v>
      </c>
      <c r="F154" s="7">
        <f t="shared" si="39"/>
        <v>155.09704279983561</v>
      </c>
      <c r="G154">
        <f t="shared" si="40"/>
        <v>13.699966576630327</v>
      </c>
      <c r="H154">
        <f t="shared" si="41"/>
        <v>43.609718745789053</v>
      </c>
      <c r="I154">
        <f t="shared" si="42"/>
        <v>518.24943953595562</v>
      </c>
      <c r="J154">
        <f t="shared" si="43"/>
        <v>6.9481185457278563E-2</v>
      </c>
      <c r="K154">
        <f t="shared" si="44"/>
        <v>484.58023066050242</v>
      </c>
      <c r="L154">
        <f t="shared" si="45"/>
        <v>0.58833472762074801</v>
      </c>
      <c r="M154">
        <f t="shared" si="46"/>
        <v>318.76458689149911</v>
      </c>
      <c r="N154">
        <f t="shared" si="47"/>
        <v>44.896420688943586</v>
      </c>
      <c r="O154">
        <f t="shared" si="48"/>
        <v>7.0999999999999917</v>
      </c>
      <c r="P154">
        <f t="shared" si="49"/>
        <v>0.68544153723577994</v>
      </c>
      <c r="Q154">
        <f t="shared" si="50"/>
        <v>199.48485264445651</v>
      </c>
      <c r="R154">
        <f t="shared" si="51"/>
        <v>28.096458118937569</v>
      </c>
      <c r="S154">
        <v>0.1</v>
      </c>
      <c r="T154">
        <f t="shared" si="52"/>
        <v>31.876458689149914</v>
      </c>
      <c r="U154">
        <v>20</v>
      </c>
      <c r="V154">
        <f t="shared" si="53"/>
        <v>3989.6970528891302</v>
      </c>
    </row>
    <row r="155" spans="1:22">
      <c r="A155">
        <v>2.8570000000000002</v>
      </c>
      <c r="B155">
        <v>500</v>
      </c>
      <c r="C155" s="6">
        <f t="shared" si="37"/>
        <v>24.484139428825117</v>
      </c>
      <c r="D155" s="12">
        <f t="shared" si="36"/>
        <v>7.1999999999999913</v>
      </c>
      <c r="E155">
        <f t="shared" si="38"/>
        <v>22.070886787555516</v>
      </c>
      <c r="F155" s="7">
        <f t="shared" si="39"/>
        <v>155.09704279983561</v>
      </c>
      <c r="G155">
        <f t="shared" si="40"/>
        <v>13.699966576630327</v>
      </c>
      <c r="H155">
        <f t="shared" si="41"/>
        <v>43.609718745789053</v>
      </c>
      <c r="I155">
        <f t="shared" si="42"/>
        <v>525.54872741674365</v>
      </c>
      <c r="J155">
        <f t="shared" si="43"/>
        <v>7.0378702199687018E-2</v>
      </c>
      <c r="K155">
        <f t="shared" si="44"/>
        <v>490.99325905561471</v>
      </c>
      <c r="L155">
        <f t="shared" si="45"/>
        <v>0.58930930699548933</v>
      </c>
      <c r="M155">
        <f t="shared" si="46"/>
        <v>323.90236559465001</v>
      </c>
      <c r="N155">
        <f t="shared" si="47"/>
        <v>44.986439665923669</v>
      </c>
      <c r="O155">
        <f t="shared" si="48"/>
        <v>7.1999999999999904</v>
      </c>
      <c r="P155">
        <f t="shared" si="49"/>
        <v>0.68681587276219347</v>
      </c>
      <c r="Q155">
        <f t="shared" si="50"/>
        <v>201.64636182209364</v>
      </c>
      <c r="R155">
        <f t="shared" si="51"/>
        <v>28.006439141957483</v>
      </c>
      <c r="S155">
        <v>0.1</v>
      </c>
      <c r="T155">
        <f t="shared" si="52"/>
        <v>32.390236559465002</v>
      </c>
      <c r="U155">
        <v>20</v>
      </c>
      <c r="V155">
        <f t="shared" si="53"/>
        <v>4032.927236441873</v>
      </c>
    </row>
    <row r="156" spans="1:22">
      <c r="A156">
        <v>2.8570000000000002</v>
      </c>
      <c r="B156">
        <v>500</v>
      </c>
      <c r="C156" s="6">
        <f t="shared" si="37"/>
        <v>24.484139428825117</v>
      </c>
      <c r="D156" s="12">
        <f t="shared" si="36"/>
        <v>7.2999999999999909</v>
      </c>
      <c r="E156">
        <f t="shared" si="38"/>
        <v>22.070886787555516</v>
      </c>
      <c r="F156" s="7">
        <f t="shared" si="39"/>
        <v>155.09704279983561</v>
      </c>
      <c r="G156">
        <f t="shared" si="40"/>
        <v>13.699966576630327</v>
      </c>
      <c r="H156">
        <f t="shared" si="41"/>
        <v>43.609718745789053</v>
      </c>
      <c r="I156">
        <f t="shared" si="42"/>
        <v>532.84801529753179</v>
      </c>
      <c r="J156">
        <f t="shared" si="43"/>
        <v>7.127299370417281E-2</v>
      </c>
      <c r="K156">
        <f t="shared" si="44"/>
        <v>497.39703925055295</v>
      </c>
      <c r="L156">
        <f t="shared" si="45"/>
        <v>0.59023749216048738</v>
      </c>
      <c r="M156">
        <f t="shared" si="46"/>
        <v>329.03335710227674</v>
      </c>
      <c r="N156">
        <f t="shared" si="47"/>
        <v>45.073062616750292</v>
      </c>
      <c r="O156">
        <f t="shared" si="48"/>
        <v>7.2999999999999909</v>
      </c>
      <c r="P156">
        <f t="shared" si="49"/>
        <v>0.68813836056107314</v>
      </c>
      <c r="Q156">
        <f t="shared" si="50"/>
        <v>203.81465819525508</v>
      </c>
      <c r="R156">
        <f t="shared" si="51"/>
        <v>27.919816191130867</v>
      </c>
      <c r="S156">
        <v>0.1</v>
      </c>
      <c r="T156">
        <f t="shared" si="52"/>
        <v>32.903335710227672</v>
      </c>
      <c r="U156">
        <v>20</v>
      </c>
      <c r="V156">
        <f t="shared" si="53"/>
        <v>4076.2931639051017</v>
      </c>
    </row>
    <row r="157" spans="1:22">
      <c r="A157">
        <v>2.8570000000000002</v>
      </c>
      <c r="B157">
        <v>500</v>
      </c>
      <c r="C157" s="6">
        <f t="shared" si="37"/>
        <v>24.484139428825117</v>
      </c>
      <c r="D157" s="12">
        <f t="shared" si="36"/>
        <v>7.3999999999999906</v>
      </c>
      <c r="E157">
        <f t="shared" si="38"/>
        <v>22.070886787555516</v>
      </c>
      <c r="F157" s="7">
        <f t="shared" si="39"/>
        <v>155.09704279983561</v>
      </c>
      <c r="G157">
        <f t="shared" si="40"/>
        <v>13.699966576630327</v>
      </c>
      <c r="H157">
        <f t="shared" si="41"/>
        <v>43.609718745789053</v>
      </c>
      <c r="I157">
        <f t="shared" si="42"/>
        <v>540.14730317831993</v>
      </c>
      <c r="J157">
        <f t="shared" si="43"/>
        <v>7.216402700807642E-2</v>
      </c>
      <c r="K157">
        <f t="shared" si="44"/>
        <v>503.79166766639815</v>
      </c>
      <c r="L157">
        <f t="shared" si="45"/>
        <v>0.59112151352176823</v>
      </c>
      <c r="M157">
        <f t="shared" si="46"/>
        <v>334.15772860253873</v>
      </c>
      <c r="N157">
        <f t="shared" si="47"/>
        <v>45.156449811153941</v>
      </c>
      <c r="O157">
        <f t="shared" si="48"/>
        <v>7.3999999999999915</v>
      </c>
      <c r="P157">
        <f t="shared" si="49"/>
        <v>0.68941144749853345</v>
      </c>
      <c r="Q157">
        <f t="shared" si="50"/>
        <v>205.98957457578123</v>
      </c>
      <c r="R157">
        <f t="shared" si="51"/>
        <v>27.836428996727228</v>
      </c>
      <c r="S157">
        <v>0.1</v>
      </c>
      <c r="T157">
        <f t="shared" si="52"/>
        <v>33.415772860253874</v>
      </c>
      <c r="U157">
        <v>20</v>
      </c>
      <c r="V157">
        <f t="shared" si="53"/>
        <v>4119.7914915156243</v>
      </c>
    </row>
    <row r="158" spans="1:22">
      <c r="A158">
        <v>2.8570000000000002</v>
      </c>
      <c r="B158">
        <v>500</v>
      </c>
      <c r="C158" s="6">
        <f t="shared" si="37"/>
        <v>24.484139428825117</v>
      </c>
      <c r="D158" s="12">
        <f t="shared" si="36"/>
        <v>7.4999999999999902</v>
      </c>
      <c r="E158">
        <f t="shared" si="38"/>
        <v>22.070886787555516</v>
      </c>
      <c r="F158" s="7">
        <f t="shared" si="39"/>
        <v>155.09704279983561</v>
      </c>
      <c r="G158">
        <f t="shared" si="40"/>
        <v>13.699966576630327</v>
      </c>
      <c r="H158">
        <f t="shared" si="41"/>
        <v>43.609718745789053</v>
      </c>
      <c r="I158">
        <f t="shared" si="42"/>
        <v>547.44659105910796</v>
      </c>
      <c r="J158">
        <f t="shared" si="43"/>
        <v>7.3051769594049284E-2</v>
      </c>
      <c r="K158">
        <f t="shared" si="44"/>
        <v>510.1772408112376</v>
      </c>
      <c r="L158">
        <f t="shared" si="45"/>
        <v>0.59196347571650554</v>
      </c>
      <c r="M158">
        <f t="shared" si="46"/>
        <v>339.27564294994716</v>
      </c>
      <c r="N158">
        <f t="shared" si="47"/>
        <v>45.236752393326348</v>
      </c>
      <c r="O158">
        <f t="shared" si="48"/>
        <v>7.4999999999999902</v>
      </c>
      <c r="P158">
        <f t="shared" si="49"/>
        <v>0.69063744111948622</v>
      </c>
      <c r="Q158">
        <f t="shared" si="50"/>
        <v>208.17094810916078</v>
      </c>
      <c r="R158">
        <f t="shared" si="51"/>
        <v>27.756126414554807</v>
      </c>
      <c r="S158">
        <v>0.1</v>
      </c>
      <c r="T158">
        <f t="shared" si="52"/>
        <v>33.927564294994717</v>
      </c>
      <c r="U158">
        <v>20</v>
      </c>
      <c r="V158">
        <f t="shared" si="53"/>
        <v>4163.4189621832156</v>
      </c>
    </row>
    <row r="159" spans="1:22">
      <c r="A159">
        <v>2.8570000000000002</v>
      </c>
      <c r="B159">
        <v>500</v>
      </c>
      <c r="C159" s="6">
        <f t="shared" si="37"/>
        <v>24.484139428825117</v>
      </c>
      <c r="D159" s="12">
        <f t="shared" ref="D159:D183" si="54">D158+0.1</f>
        <v>7.5999999999999899</v>
      </c>
      <c r="E159">
        <f t="shared" si="38"/>
        <v>22.070886787555516</v>
      </c>
      <c r="F159" s="7">
        <f t="shared" si="39"/>
        <v>155.09704279983561</v>
      </c>
      <c r="G159">
        <f t="shared" si="40"/>
        <v>13.699966576630327</v>
      </c>
      <c r="H159">
        <f t="shared" si="41"/>
        <v>43.609718745789053</v>
      </c>
      <c r="I159">
        <f t="shared" si="42"/>
        <v>554.7458789398961</v>
      </c>
      <c r="J159">
        <f t="shared" si="43"/>
        <v>7.3936189393288693E-2</v>
      </c>
      <c r="K159">
        <f t="shared" si="44"/>
        <v>516.55385526517659</v>
      </c>
      <c r="L159">
        <f t="shared" si="45"/>
        <v>0.59276536578132455</v>
      </c>
      <c r="M159">
        <f t="shared" si="46"/>
        <v>344.38725863673534</v>
      </c>
      <c r="N159">
        <f t="shared" si="47"/>
        <v>45.314112978517869</v>
      </c>
      <c r="O159">
        <f t="shared" si="48"/>
        <v>7.5999999999999908</v>
      </c>
      <c r="P159">
        <f t="shared" si="49"/>
        <v>0.69181851875599798</v>
      </c>
      <c r="Q159">
        <f t="shared" si="50"/>
        <v>210.35862030316082</v>
      </c>
      <c r="R159">
        <f t="shared" si="51"/>
        <v>27.678765829363304</v>
      </c>
      <c r="S159">
        <v>0.1</v>
      </c>
      <c r="T159">
        <f t="shared" si="52"/>
        <v>34.438725863673533</v>
      </c>
      <c r="U159">
        <v>20</v>
      </c>
      <c r="V159">
        <f t="shared" si="53"/>
        <v>4207.1724060632168</v>
      </c>
    </row>
    <row r="160" spans="1:22">
      <c r="A160">
        <v>2.8570000000000002</v>
      </c>
      <c r="B160">
        <v>500</v>
      </c>
      <c r="C160" s="6">
        <f t="shared" si="37"/>
        <v>24.484139428825117</v>
      </c>
      <c r="D160" s="12">
        <f t="shared" si="54"/>
        <v>7.6999999999999895</v>
      </c>
      <c r="E160">
        <f t="shared" si="38"/>
        <v>22.070886787555516</v>
      </c>
      <c r="F160" s="7">
        <f t="shared" si="39"/>
        <v>155.09704279983561</v>
      </c>
      <c r="G160">
        <f t="shared" si="40"/>
        <v>13.699966576630327</v>
      </c>
      <c r="H160">
        <f t="shared" si="41"/>
        <v>43.609718745789053</v>
      </c>
      <c r="I160">
        <f t="shared" si="42"/>
        <v>562.04516682068413</v>
      </c>
      <c r="J160">
        <f t="shared" si="43"/>
        <v>7.4817254788671517E-2</v>
      </c>
      <c r="K160">
        <f t="shared" si="44"/>
        <v>522.92160766547465</v>
      </c>
      <c r="L160">
        <f t="shared" si="45"/>
        <v>0.59352906073119205</v>
      </c>
      <c r="M160">
        <f t="shared" si="46"/>
        <v>349.49272978894356</v>
      </c>
      <c r="N160">
        <f t="shared" si="47"/>
        <v>45.388666206356369</v>
      </c>
      <c r="O160">
        <f t="shared" si="48"/>
        <v>7.6999999999999895</v>
      </c>
      <c r="P160">
        <f t="shared" si="49"/>
        <v>0.69295673597490637</v>
      </c>
      <c r="Q160">
        <f t="shared" si="50"/>
        <v>212.55243703174057</v>
      </c>
      <c r="R160">
        <f t="shared" si="51"/>
        <v>27.604212601524786</v>
      </c>
      <c r="S160">
        <v>0.1</v>
      </c>
      <c r="T160">
        <f t="shared" si="52"/>
        <v>34.949272978894356</v>
      </c>
      <c r="U160">
        <v>20</v>
      </c>
      <c r="V160">
        <f t="shared" si="53"/>
        <v>4251.0487406348111</v>
      </c>
    </row>
    <row r="161" spans="1:22">
      <c r="A161">
        <v>2.8570000000000002</v>
      </c>
      <c r="B161">
        <v>500</v>
      </c>
      <c r="C161" s="6">
        <f t="shared" si="37"/>
        <v>24.484139428825117</v>
      </c>
      <c r="D161" s="12">
        <f t="shared" si="54"/>
        <v>7.7999999999999892</v>
      </c>
      <c r="E161">
        <f t="shared" si="38"/>
        <v>22.070886787555516</v>
      </c>
      <c r="F161" s="7">
        <f t="shared" si="39"/>
        <v>155.09704279983561</v>
      </c>
      <c r="G161">
        <f t="shared" si="40"/>
        <v>13.699966576630327</v>
      </c>
      <c r="H161">
        <f t="shared" si="41"/>
        <v>43.609718745789053</v>
      </c>
      <c r="I161">
        <f t="shared" si="42"/>
        <v>569.34445470147227</v>
      </c>
      <c r="J161">
        <f t="shared" si="43"/>
        <v>7.569493461778555E-2</v>
      </c>
      <c r="K161">
        <f t="shared" si="44"/>
        <v>529.28059469181289</v>
      </c>
      <c r="L161">
        <f t="shared" si="45"/>
        <v>0.59425633459461402</v>
      </c>
      <c r="M161">
        <f t="shared" si="46"/>
        <v>354.59220618327362</v>
      </c>
      <c r="N161">
        <f t="shared" si="47"/>
        <v>45.46053925426591</v>
      </c>
      <c r="O161">
        <f t="shared" si="48"/>
        <v>7.7999999999999901</v>
      </c>
      <c r="P161">
        <f t="shared" si="49"/>
        <v>0.69405403441627345</v>
      </c>
      <c r="Q161">
        <f t="shared" si="50"/>
        <v>214.75224851819863</v>
      </c>
      <c r="R161">
        <f t="shared" si="51"/>
        <v>27.532339553615248</v>
      </c>
      <c r="S161">
        <v>0.1</v>
      </c>
      <c r="T161">
        <f t="shared" si="52"/>
        <v>35.459220618327365</v>
      </c>
      <c r="U161">
        <v>20</v>
      </c>
      <c r="V161">
        <f t="shared" si="53"/>
        <v>4295.0449703639724</v>
      </c>
    </row>
    <row r="162" spans="1:22">
      <c r="A162">
        <v>2.8570000000000002</v>
      </c>
      <c r="B162">
        <v>500</v>
      </c>
      <c r="C162" s="6">
        <f t="shared" si="37"/>
        <v>24.484139428825117</v>
      </c>
      <c r="D162" s="12">
        <f t="shared" si="54"/>
        <v>7.8999999999999888</v>
      </c>
      <c r="E162">
        <f t="shared" si="38"/>
        <v>22.070886787555516</v>
      </c>
      <c r="F162" s="7">
        <f t="shared" si="39"/>
        <v>155.09704279983561</v>
      </c>
      <c r="G162">
        <f t="shared" si="40"/>
        <v>13.699966576630327</v>
      </c>
      <c r="H162">
        <f t="shared" si="41"/>
        <v>43.609718745789053</v>
      </c>
      <c r="I162">
        <f t="shared" si="42"/>
        <v>576.6437425822603</v>
      </c>
      <c r="J162">
        <f t="shared" si="43"/>
        <v>7.6569198175859221E-2</v>
      </c>
      <c r="K162">
        <f t="shared" si="44"/>
        <v>535.63091305168916</v>
      </c>
      <c r="L162">
        <f t="shared" si="45"/>
        <v>0.59494886494717836</v>
      </c>
      <c r="M162">
        <f t="shared" si="46"/>
        <v>359.68583328129438</v>
      </c>
      <c r="N162">
        <f t="shared" si="47"/>
        <v>45.529852314087961</v>
      </c>
      <c r="O162">
        <f t="shared" si="48"/>
        <v>7.8999999999999888</v>
      </c>
      <c r="P162">
        <f t="shared" si="49"/>
        <v>0.69511224907004521</v>
      </c>
      <c r="Q162">
        <f t="shared" si="50"/>
        <v>216.95790930096595</v>
      </c>
      <c r="R162">
        <f t="shared" si="51"/>
        <v>27.463026493793198</v>
      </c>
      <c r="S162">
        <v>0.1</v>
      </c>
      <c r="T162">
        <f t="shared" si="52"/>
        <v>35.968583328129441</v>
      </c>
      <c r="U162">
        <v>20</v>
      </c>
      <c r="V162">
        <f t="shared" si="53"/>
        <v>4339.1581860193191</v>
      </c>
    </row>
    <row r="163" spans="1:22">
      <c r="A163">
        <v>2.8570000000000002</v>
      </c>
      <c r="B163">
        <v>500</v>
      </c>
      <c r="C163" s="6">
        <f t="shared" si="37"/>
        <v>24.484139428825117</v>
      </c>
      <c r="D163" s="12">
        <f t="shared" si="54"/>
        <v>7.9999999999999885</v>
      </c>
      <c r="E163">
        <f t="shared" si="38"/>
        <v>22.070886787555516</v>
      </c>
      <c r="F163" s="7">
        <f t="shared" si="39"/>
        <v>155.09704279983561</v>
      </c>
      <c r="G163">
        <f t="shared" si="40"/>
        <v>13.699966576630327</v>
      </c>
      <c r="H163">
        <f t="shared" si="41"/>
        <v>43.609718745789053</v>
      </c>
      <c r="I163">
        <f t="shared" si="42"/>
        <v>583.94303046304844</v>
      </c>
      <c r="J163">
        <f t="shared" si="43"/>
        <v>7.7440015218587968E-2</v>
      </c>
      <c r="K163">
        <f t="shared" si="44"/>
        <v>541.972659465947</v>
      </c>
      <c r="L163">
        <f t="shared" si="45"/>
        <v>0.59560823898210147</v>
      </c>
      <c r="M163">
        <f t="shared" si="46"/>
        <v>364.77375227806027</v>
      </c>
      <c r="N163">
        <f t="shared" si="47"/>
        <v>45.596719034757598</v>
      </c>
      <c r="O163">
        <f t="shared" si="48"/>
        <v>7.9999999999999893</v>
      </c>
      <c r="P163">
        <f t="shared" si="49"/>
        <v>0.69613311503446718</v>
      </c>
      <c r="Q163">
        <f t="shared" si="50"/>
        <v>219.16927818498812</v>
      </c>
      <c r="R163">
        <f t="shared" si="51"/>
        <v>27.396159773123554</v>
      </c>
      <c r="S163">
        <v>0.1</v>
      </c>
      <c r="T163">
        <f t="shared" si="52"/>
        <v>36.477375227806029</v>
      </c>
      <c r="U163">
        <v>20</v>
      </c>
      <c r="V163">
        <f t="shared" si="53"/>
        <v>4383.3855636997623</v>
      </c>
    </row>
    <row r="164" spans="1:22">
      <c r="A164">
        <v>2.8570000000000002</v>
      </c>
      <c r="B164">
        <v>500</v>
      </c>
      <c r="C164" s="6">
        <f t="shared" si="37"/>
        <v>24.484139428825117</v>
      </c>
      <c r="D164" s="12">
        <f t="shared" si="54"/>
        <v>8.099999999999989</v>
      </c>
      <c r="E164">
        <f t="shared" si="38"/>
        <v>22.070886787555516</v>
      </c>
      <c r="F164" s="7">
        <f t="shared" si="39"/>
        <v>155.09704279983561</v>
      </c>
      <c r="G164">
        <f t="shared" si="40"/>
        <v>13.699966576630327</v>
      </c>
      <c r="H164">
        <f t="shared" si="41"/>
        <v>43.609718745789053</v>
      </c>
      <c r="I164">
        <f t="shared" si="42"/>
        <v>591.24231834383659</v>
      </c>
      <c r="J164">
        <f t="shared" si="43"/>
        <v>7.8307355964858355E-2</v>
      </c>
      <c r="K164">
        <f t="shared" si="44"/>
        <v>548.30593065443668</v>
      </c>
      <c r="L164">
        <f t="shared" si="45"/>
        <v>0.59623595915331706</v>
      </c>
      <c r="M164">
        <f t="shared" si="46"/>
        <v>369.85610016260011</v>
      </c>
      <c r="N164">
        <f t="shared" si="47"/>
        <v>45.661246933654397</v>
      </c>
      <c r="O164">
        <f t="shared" si="48"/>
        <v>8.099999999999989</v>
      </c>
      <c r="P164">
        <f t="shared" si="49"/>
        <v>0.69711827379625035</v>
      </c>
      <c r="Q164">
        <f t="shared" si="50"/>
        <v>221.38621818123644</v>
      </c>
      <c r="R164">
        <f t="shared" si="51"/>
        <v>27.331631874226758</v>
      </c>
      <c r="S164">
        <v>0.1</v>
      </c>
      <c r="T164">
        <f t="shared" si="52"/>
        <v>36.985610016260011</v>
      </c>
      <c r="U164">
        <v>20</v>
      </c>
      <c r="V164">
        <f t="shared" si="53"/>
        <v>4427.7243636247285</v>
      </c>
    </row>
    <row r="165" spans="1:22">
      <c r="A165">
        <v>2.8570000000000002</v>
      </c>
      <c r="B165">
        <v>500</v>
      </c>
      <c r="C165" s="6">
        <f t="shared" si="37"/>
        <v>24.484139428825117</v>
      </c>
      <c r="D165" s="12">
        <f t="shared" si="54"/>
        <v>8.1999999999999886</v>
      </c>
      <c r="E165">
        <f t="shared" si="38"/>
        <v>22.070886787555516</v>
      </c>
      <c r="F165" s="7">
        <f t="shared" si="39"/>
        <v>155.09704279983561</v>
      </c>
      <c r="G165">
        <f t="shared" si="40"/>
        <v>13.699966576630327</v>
      </c>
      <c r="H165">
        <f t="shared" si="41"/>
        <v>43.609718745789053</v>
      </c>
      <c r="I165">
        <f t="shared" si="42"/>
        <v>598.54160622462473</v>
      </c>
      <c r="J165">
        <f t="shared" si="43"/>
        <v>7.9171191099368612E-2</v>
      </c>
      <c r="K165">
        <f t="shared" si="44"/>
        <v>554.6308233218133</v>
      </c>
      <c r="L165">
        <f t="shared" si="45"/>
        <v>0.59683344842377783</v>
      </c>
      <c r="M165">
        <f t="shared" si="46"/>
        <v>374.93300978808833</v>
      </c>
      <c r="N165">
        <f t="shared" si="47"/>
        <v>45.723537779035226</v>
      </c>
      <c r="O165">
        <f t="shared" si="48"/>
        <v>8.1999999999999904</v>
      </c>
      <c r="P165">
        <f t="shared" si="49"/>
        <v>0.6980692790692401</v>
      </c>
      <c r="Q165">
        <f t="shared" si="50"/>
        <v>223.60859643653643</v>
      </c>
      <c r="R165">
        <f t="shared" si="51"/>
        <v>27.269341028845943</v>
      </c>
      <c r="S165">
        <v>0.1</v>
      </c>
      <c r="T165">
        <f t="shared" si="52"/>
        <v>37.493300978808833</v>
      </c>
      <c r="U165">
        <v>20</v>
      </c>
      <c r="V165">
        <f t="shared" si="53"/>
        <v>4472.1719287307287</v>
      </c>
    </row>
    <row r="166" spans="1:22">
      <c r="A166">
        <v>2.8570000000000002</v>
      </c>
      <c r="B166">
        <v>500</v>
      </c>
      <c r="C166" s="6">
        <f t="shared" si="37"/>
        <v>24.484139428825117</v>
      </c>
      <c r="D166" s="12">
        <f t="shared" si="54"/>
        <v>8.2999999999999883</v>
      </c>
      <c r="E166">
        <f t="shared" si="38"/>
        <v>22.070886787555516</v>
      </c>
      <c r="F166" s="7">
        <f t="shared" si="39"/>
        <v>155.09704279983561</v>
      </c>
      <c r="G166">
        <f t="shared" si="40"/>
        <v>13.699966576630327</v>
      </c>
      <c r="H166">
        <f t="shared" si="41"/>
        <v>43.609718745789053</v>
      </c>
      <c r="I166">
        <f t="shared" si="42"/>
        <v>605.84089410541287</v>
      </c>
      <c r="J166">
        <f t="shared" si="43"/>
        <v>8.0031491775145902E-2</v>
      </c>
      <c r="K166">
        <f t="shared" si="44"/>
        <v>560.94743414347056</v>
      </c>
      <c r="L166">
        <f t="shared" si="45"/>
        <v>0.59740205514901523</v>
      </c>
      <c r="M166">
        <f t="shared" si="46"/>
        <v>380.00460994981847</v>
      </c>
      <c r="N166">
        <f t="shared" si="47"/>
        <v>45.783687945761329</v>
      </c>
      <c r="O166">
        <f t="shared" si="48"/>
        <v>8.2999999999999901</v>
      </c>
      <c r="P166">
        <f t="shared" si="49"/>
        <v>0.69898760222536382</v>
      </c>
      <c r="Q166">
        <f t="shared" si="50"/>
        <v>225.83628415559434</v>
      </c>
      <c r="R166">
        <f t="shared" si="51"/>
        <v>27.20919086211984</v>
      </c>
      <c r="S166">
        <v>0.1</v>
      </c>
      <c r="T166">
        <f t="shared" si="52"/>
        <v>38.00046099498185</v>
      </c>
      <c r="U166">
        <v>20</v>
      </c>
      <c r="V166">
        <f t="shared" si="53"/>
        <v>4516.7256831118866</v>
      </c>
    </row>
    <row r="167" spans="1:22">
      <c r="A167">
        <v>2.8570000000000002</v>
      </c>
      <c r="B167">
        <v>500</v>
      </c>
      <c r="C167" s="6">
        <f t="shared" si="37"/>
        <v>24.484139428825117</v>
      </c>
      <c r="D167" s="12">
        <f t="shared" si="54"/>
        <v>8.3999999999999879</v>
      </c>
      <c r="E167">
        <f t="shared" si="38"/>
        <v>22.070886787555516</v>
      </c>
      <c r="F167" s="7">
        <f t="shared" si="39"/>
        <v>155.09704279983561</v>
      </c>
      <c r="G167">
        <f t="shared" si="40"/>
        <v>13.699966576630327</v>
      </c>
      <c r="H167">
        <f t="shared" si="41"/>
        <v>43.609718745789053</v>
      </c>
      <c r="I167">
        <f t="shared" si="42"/>
        <v>613.14018198620079</v>
      </c>
      <c r="J167">
        <f t="shared" si="43"/>
        <v>8.0888229615959858E-2</v>
      </c>
      <c r="K167">
        <f t="shared" si="44"/>
        <v>567.25585975161357</v>
      </c>
      <c r="L167">
        <f t="shared" si="45"/>
        <v>0.59794305762357791</v>
      </c>
      <c r="M167">
        <f t="shared" si="46"/>
        <v>385.07102546935857</v>
      </c>
      <c r="N167">
        <f t="shared" si="47"/>
        <v>45.841788746352279</v>
      </c>
      <c r="O167">
        <f t="shared" si="48"/>
        <v>8.3999999999999879</v>
      </c>
      <c r="P167">
        <f t="shared" si="49"/>
        <v>0.69987463734888977</v>
      </c>
      <c r="Q167">
        <f t="shared" si="50"/>
        <v>228.06915651684227</v>
      </c>
      <c r="R167">
        <f t="shared" si="51"/>
        <v>27.15109006152888</v>
      </c>
      <c r="S167">
        <v>0.1</v>
      </c>
      <c r="T167">
        <f t="shared" si="52"/>
        <v>38.507102546935862</v>
      </c>
      <c r="U167">
        <v>20</v>
      </c>
      <c r="V167">
        <f t="shared" si="53"/>
        <v>4561.3831303368452</v>
      </c>
    </row>
    <row r="168" spans="1:22">
      <c r="A168">
        <v>2.8570000000000002</v>
      </c>
      <c r="B168">
        <v>500</v>
      </c>
      <c r="C168" s="6">
        <f t="shared" si="37"/>
        <v>24.484139428825117</v>
      </c>
      <c r="D168" s="12">
        <f t="shared" si="54"/>
        <v>8.4999999999999876</v>
      </c>
      <c r="E168">
        <f t="shared" si="38"/>
        <v>22.070886787555516</v>
      </c>
      <c r="F168" s="7">
        <f t="shared" si="39"/>
        <v>155.09704279983561</v>
      </c>
      <c r="G168">
        <f t="shared" si="40"/>
        <v>13.699966576630327</v>
      </c>
      <c r="H168">
        <f t="shared" si="41"/>
        <v>43.609718745789053</v>
      </c>
      <c r="I168">
        <f t="shared" si="42"/>
        <v>620.43946986698893</v>
      </c>
      <c r="J168">
        <f t="shared" si="43"/>
        <v>8.1741376718632255E-2</v>
      </c>
      <c r="K168">
        <f t="shared" si="44"/>
        <v>573.55619672147304</v>
      </c>
      <c r="L168">
        <f t="shared" si="45"/>
        <v>0.59845766831575453</v>
      </c>
      <c r="M168">
        <f t="shared" si="46"/>
        <v>390.13237728350083</v>
      </c>
      <c r="N168">
        <f t="shared" si="47"/>
        <v>45.897926739235459</v>
      </c>
      <c r="O168">
        <f t="shared" si="48"/>
        <v>8.4999999999999876</v>
      </c>
      <c r="P168">
        <f t="shared" si="49"/>
        <v>0.7007317059425261</v>
      </c>
      <c r="Q168">
        <f t="shared" si="50"/>
        <v>230.3070925834881</v>
      </c>
      <c r="R168">
        <f t="shared" si="51"/>
        <v>27.0949520686457</v>
      </c>
      <c r="S168">
        <v>0.1</v>
      </c>
      <c r="T168">
        <f t="shared" si="52"/>
        <v>39.013237728350084</v>
      </c>
      <c r="U168">
        <v>20</v>
      </c>
      <c r="V168">
        <f t="shared" si="53"/>
        <v>4606.1418516697622</v>
      </c>
    </row>
    <row r="169" spans="1:22">
      <c r="A169">
        <v>2.8570000000000002</v>
      </c>
      <c r="B169">
        <v>500</v>
      </c>
      <c r="C169" s="6">
        <f t="shared" si="37"/>
        <v>24.484139428825117</v>
      </c>
      <c r="D169" s="12">
        <f t="shared" si="54"/>
        <v>8.5999999999999872</v>
      </c>
      <c r="E169">
        <f t="shared" si="38"/>
        <v>22.070886787555516</v>
      </c>
      <c r="F169" s="7">
        <f t="shared" si="39"/>
        <v>155.09704279983561</v>
      </c>
      <c r="G169">
        <f t="shared" si="40"/>
        <v>13.699966576630327</v>
      </c>
      <c r="H169">
        <f t="shared" si="41"/>
        <v>43.609718745789053</v>
      </c>
      <c r="I169">
        <f t="shared" si="42"/>
        <v>627.73875774777707</v>
      </c>
      <c r="J169">
        <f t="shared" si="43"/>
        <v>8.2590905655242991E-2</v>
      </c>
      <c r="K169">
        <f t="shared" si="44"/>
        <v>579.84854155765834</v>
      </c>
      <c r="L169">
        <f t="shared" si="45"/>
        <v>0.59894703781394665</v>
      </c>
      <c r="M169">
        <f t="shared" si="46"/>
        <v>395.18878253681544</v>
      </c>
      <c r="N169">
        <f t="shared" si="47"/>
        <v>45.952184015908841</v>
      </c>
      <c r="O169">
        <f t="shared" si="48"/>
        <v>8.599999999999989</v>
      </c>
      <c r="P169">
        <f t="shared" si="49"/>
        <v>0.70156006131158533</v>
      </c>
      <c r="Q169">
        <f t="shared" si="50"/>
        <v>232.54997521096172</v>
      </c>
      <c r="R169">
        <f t="shared" si="51"/>
        <v>27.040694791972332</v>
      </c>
      <c r="S169">
        <v>0.1</v>
      </c>
      <c r="T169">
        <f t="shared" si="52"/>
        <v>39.518878253681549</v>
      </c>
      <c r="U169">
        <v>20</v>
      </c>
      <c r="V169">
        <f t="shared" si="53"/>
        <v>4650.999504219234</v>
      </c>
    </row>
    <row r="170" spans="1:22">
      <c r="A170">
        <v>2.8570000000000002</v>
      </c>
      <c r="B170">
        <v>500</v>
      </c>
      <c r="C170" s="6">
        <f t="shared" si="37"/>
        <v>24.484139428825117</v>
      </c>
      <c r="D170" s="12">
        <f t="shared" si="54"/>
        <v>8.6999999999999869</v>
      </c>
      <c r="E170">
        <f t="shared" si="38"/>
        <v>22.070886787555516</v>
      </c>
      <c r="F170" s="7">
        <f t="shared" si="39"/>
        <v>155.09704279983561</v>
      </c>
      <c r="G170">
        <f t="shared" si="40"/>
        <v>13.699966576630327</v>
      </c>
      <c r="H170">
        <f t="shared" si="41"/>
        <v>43.609718745789053</v>
      </c>
      <c r="I170">
        <f t="shared" si="42"/>
        <v>635.0380456285651</v>
      </c>
      <c r="J170">
        <f t="shared" si="43"/>
        <v>8.3436789475231532E-2</v>
      </c>
      <c r="K170">
        <f t="shared" si="44"/>
        <v>586.13299068065544</v>
      </c>
      <c r="L170">
        <f t="shared" si="45"/>
        <v>0.59941225850619817</v>
      </c>
      <c r="M170">
        <f t="shared" si="46"/>
        <v>400.24035467679374</v>
      </c>
      <c r="N170">
        <f t="shared" si="47"/>
        <v>46.004638468597051</v>
      </c>
      <c r="O170">
        <f t="shared" si="48"/>
        <v>8.6999999999999869</v>
      </c>
      <c r="P170">
        <f t="shared" si="49"/>
        <v>0.70236089265033663</v>
      </c>
      <c r="Q170">
        <f t="shared" si="50"/>
        <v>234.79769095177136</v>
      </c>
      <c r="R170">
        <f t="shared" si="51"/>
        <v>26.988240339284104</v>
      </c>
      <c r="S170">
        <v>0.1</v>
      </c>
      <c r="T170">
        <f t="shared" si="52"/>
        <v>40.024035467679376</v>
      </c>
      <c r="U170">
        <v>20</v>
      </c>
      <c r="V170">
        <f t="shared" si="53"/>
        <v>4695.9538190354269</v>
      </c>
    </row>
    <row r="171" spans="1:22">
      <c r="A171">
        <v>2.8570000000000002</v>
      </c>
      <c r="B171">
        <v>500</v>
      </c>
      <c r="C171" s="6">
        <f t="shared" si="37"/>
        <v>24.484139428825117</v>
      </c>
      <c r="D171" s="12">
        <f t="shared" si="54"/>
        <v>8.7999999999999865</v>
      </c>
      <c r="E171">
        <f t="shared" si="38"/>
        <v>22.070886787555516</v>
      </c>
      <c r="F171" s="7">
        <f t="shared" si="39"/>
        <v>155.09704279983561</v>
      </c>
      <c r="G171">
        <f t="shared" si="40"/>
        <v>13.699966576630327</v>
      </c>
      <c r="H171">
        <f t="shared" si="41"/>
        <v>43.609718745789053</v>
      </c>
      <c r="I171">
        <f t="shared" si="42"/>
        <v>642.33733350935324</v>
      </c>
      <c r="J171">
        <f t="shared" si="43"/>
        <v>8.427900170739458E-2</v>
      </c>
      <c r="K171">
        <f t="shared" si="44"/>
        <v>592.40964041346945</v>
      </c>
      <c r="L171">
        <f t="shared" si="45"/>
        <v>0.59985436801266201</v>
      </c>
      <c r="M171">
        <f t="shared" si="46"/>
        <v>405.28720355071391</v>
      </c>
      <c r="N171">
        <f t="shared" si="47"/>
        <v>46.055364039853927</v>
      </c>
      <c r="O171">
        <f t="shared" si="48"/>
        <v>8.7999999999999883</v>
      </c>
      <c r="P171">
        <f t="shared" si="49"/>
        <v>0.70313532885273167</v>
      </c>
      <c r="Q171">
        <f t="shared" si="50"/>
        <v>237.05012995863939</v>
      </c>
      <c r="R171">
        <f t="shared" si="51"/>
        <v>26.937514768027246</v>
      </c>
      <c r="S171">
        <v>0.1</v>
      </c>
      <c r="T171">
        <f t="shared" si="52"/>
        <v>40.528720355071393</v>
      </c>
      <c r="U171">
        <v>20</v>
      </c>
      <c r="V171">
        <f t="shared" si="53"/>
        <v>4741.002599172788</v>
      </c>
    </row>
    <row r="172" spans="1:22">
      <c r="A172">
        <v>2.8570000000000002</v>
      </c>
      <c r="B172">
        <v>500</v>
      </c>
      <c r="C172" s="6">
        <f t="shared" si="37"/>
        <v>24.484139428825117</v>
      </c>
      <c r="D172" s="12">
        <f t="shared" si="54"/>
        <v>8.8999999999999861</v>
      </c>
      <c r="E172">
        <f t="shared" si="38"/>
        <v>22.070886787555516</v>
      </c>
      <c r="F172" s="7">
        <f t="shared" si="39"/>
        <v>155.09704279983561</v>
      </c>
      <c r="G172">
        <f t="shared" si="40"/>
        <v>13.699966576630327</v>
      </c>
      <c r="H172">
        <f t="shared" si="41"/>
        <v>43.609718745789053</v>
      </c>
      <c r="I172">
        <f t="shared" si="42"/>
        <v>649.63662139014127</v>
      </c>
      <c r="J172">
        <f t="shared" si="43"/>
        <v>8.5117516361779236E-2</v>
      </c>
      <c r="K172">
        <f t="shared" si="44"/>
        <v>598.67858696841074</v>
      </c>
      <c r="L172">
        <f t="shared" si="45"/>
        <v>0.600274352389226</v>
      </c>
      <c r="M172">
        <f t="shared" si="46"/>
        <v>410.32943550349017</v>
      </c>
      <c r="N172">
        <f t="shared" si="47"/>
        <v>46.104430955448407</v>
      </c>
      <c r="O172">
        <f t="shared" si="48"/>
        <v>8.8999999999999861</v>
      </c>
      <c r="P172">
        <f t="shared" si="49"/>
        <v>0.70388444206791456</v>
      </c>
      <c r="Q172">
        <f t="shared" si="50"/>
        <v>239.30718588665104</v>
      </c>
      <c r="R172">
        <f t="shared" si="51"/>
        <v>26.888447852432744</v>
      </c>
      <c r="S172">
        <v>0.1</v>
      </c>
      <c r="T172">
        <f t="shared" si="52"/>
        <v>41.032943550349017</v>
      </c>
      <c r="U172">
        <v>20</v>
      </c>
      <c r="V172">
        <f t="shared" si="53"/>
        <v>4786.1437177330208</v>
      </c>
    </row>
    <row r="173" spans="1:22">
      <c r="A173">
        <v>2.8570000000000002</v>
      </c>
      <c r="B173">
        <v>500</v>
      </c>
      <c r="C173" s="6">
        <f t="shared" si="37"/>
        <v>24.484139428825117</v>
      </c>
      <c r="D173" s="12">
        <f t="shared" si="54"/>
        <v>8.9999999999999858</v>
      </c>
      <c r="E173">
        <f t="shared" si="38"/>
        <v>22.070886787555516</v>
      </c>
      <c r="F173" s="7">
        <f t="shared" si="39"/>
        <v>155.09704279983561</v>
      </c>
      <c r="G173">
        <f t="shared" si="40"/>
        <v>13.699966576630327</v>
      </c>
      <c r="H173">
        <f t="shared" si="41"/>
        <v>43.609718745789053</v>
      </c>
      <c r="I173">
        <f t="shared" si="42"/>
        <v>656.93590927092941</v>
      </c>
      <c r="J173">
        <f t="shared" si="43"/>
        <v>8.595230793147203E-2</v>
      </c>
      <c r="K173">
        <f t="shared" si="44"/>
        <v>604.93992643402964</v>
      </c>
      <c r="L173">
        <f t="shared" si="45"/>
        <v>0.60067314911906977</v>
      </c>
      <c r="M173">
        <f t="shared" si="46"/>
        <v>415.36715347588671</v>
      </c>
      <c r="N173">
        <f t="shared" si="47"/>
        <v>46.151905941765264</v>
      </c>
      <c r="O173">
        <f t="shared" si="48"/>
        <v>8.999999999999984</v>
      </c>
      <c r="P173">
        <f t="shared" si="49"/>
        <v>0.70460925101931704</v>
      </c>
      <c r="Q173">
        <f t="shared" si="50"/>
        <v>241.56875579504259</v>
      </c>
      <c r="R173">
        <f t="shared" si="51"/>
        <v>26.840972866115887</v>
      </c>
      <c r="S173">
        <v>0.1</v>
      </c>
      <c r="T173">
        <f t="shared" si="52"/>
        <v>41.536715347588675</v>
      </c>
      <c r="U173">
        <v>20</v>
      </c>
      <c r="V173">
        <f t="shared" si="53"/>
        <v>4831.3751159008516</v>
      </c>
    </row>
    <row r="174" spans="1:22">
      <c r="A174">
        <v>2.8570000000000002</v>
      </c>
      <c r="B174">
        <v>500</v>
      </c>
      <c r="C174" s="6">
        <f t="shared" si="37"/>
        <v>24.484139428825117</v>
      </c>
      <c r="D174" s="12">
        <f t="shared" si="54"/>
        <v>9.0999999999999854</v>
      </c>
      <c r="E174">
        <f t="shared" si="38"/>
        <v>22.070886787555516</v>
      </c>
      <c r="F174" s="7">
        <f t="shared" si="39"/>
        <v>155.09704279983561</v>
      </c>
      <c r="G174">
        <f t="shared" si="40"/>
        <v>13.699966576630327</v>
      </c>
      <c r="H174">
        <f t="shared" si="41"/>
        <v>43.609718745789053</v>
      </c>
      <c r="I174">
        <f t="shared" si="42"/>
        <v>664.23519715171744</v>
      </c>
      <c r="J174">
        <f t="shared" si="43"/>
        <v>8.6783351394283753E-2</v>
      </c>
      <c r="K174">
        <f t="shared" si="44"/>
        <v>611.19375476219795</v>
      </c>
      <c r="L174">
        <f t="shared" si="45"/>
        <v>0.60105164990760795</v>
      </c>
      <c r="M174">
        <f t="shared" si="46"/>
        <v>420.40045710256442</v>
      </c>
      <c r="N174">
        <f t="shared" si="47"/>
        <v>46.197852428853309</v>
      </c>
      <c r="O174">
        <f t="shared" si="48"/>
        <v>9.0999999999999837</v>
      </c>
      <c r="P174">
        <f t="shared" si="49"/>
        <v>0.70531072410463069</v>
      </c>
      <c r="Q174">
        <f t="shared" si="50"/>
        <v>243.83474004915297</v>
      </c>
      <c r="R174">
        <f t="shared" si="51"/>
        <v>26.795026379027842</v>
      </c>
      <c r="S174">
        <v>0.1</v>
      </c>
      <c r="T174">
        <f t="shared" si="52"/>
        <v>42.040045710256443</v>
      </c>
      <c r="U174">
        <v>20</v>
      </c>
      <c r="V174">
        <f t="shared" si="53"/>
        <v>4876.6948009830594</v>
      </c>
    </row>
    <row r="175" spans="1:22">
      <c r="A175">
        <v>2.8570000000000002</v>
      </c>
      <c r="B175">
        <v>500</v>
      </c>
      <c r="C175" s="6">
        <f t="shared" si="37"/>
        <v>24.484139428825117</v>
      </c>
      <c r="D175" s="12">
        <f t="shared" si="54"/>
        <v>9.1999999999999851</v>
      </c>
      <c r="E175">
        <f t="shared" si="38"/>
        <v>22.070886787555516</v>
      </c>
      <c r="F175" s="7">
        <f t="shared" si="39"/>
        <v>155.09704279983561</v>
      </c>
      <c r="G175">
        <f t="shared" si="40"/>
        <v>13.699966576630327</v>
      </c>
      <c r="H175">
        <f t="shared" si="41"/>
        <v>43.609718745789053</v>
      </c>
      <c r="I175">
        <f t="shared" si="42"/>
        <v>671.53448503250559</v>
      </c>
      <c r="J175">
        <f t="shared" si="43"/>
        <v>8.7610622214329886E-2</v>
      </c>
      <c r="K175">
        <f t="shared" si="44"/>
        <v>617.4401677553401</v>
      </c>
      <c r="L175">
        <f t="shared" si="45"/>
        <v>0.60141070329506052</v>
      </c>
      <c r="M175">
        <f t="shared" si="46"/>
        <v>425.42944280952463</v>
      </c>
      <c r="N175">
        <f t="shared" si="47"/>
        <v>46.242330740165798</v>
      </c>
      <c r="O175">
        <f t="shared" si="48"/>
        <v>9.1999999999999833</v>
      </c>
      <c r="P175">
        <f t="shared" si="49"/>
        <v>0.70598978229260756</v>
      </c>
      <c r="Q175">
        <f t="shared" si="50"/>
        <v>246.10504222298084</v>
      </c>
      <c r="R175">
        <f t="shared" si="51"/>
        <v>26.750548067715354</v>
      </c>
      <c r="S175">
        <v>0.1</v>
      </c>
      <c r="T175">
        <f t="shared" si="52"/>
        <v>42.542944280952469</v>
      </c>
      <c r="U175">
        <v>20</v>
      </c>
      <c r="V175">
        <f t="shared" si="53"/>
        <v>4922.1008444596173</v>
      </c>
    </row>
    <row r="176" spans="1:22">
      <c r="A176">
        <v>2.8570000000000002</v>
      </c>
      <c r="B176">
        <v>500</v>
      </c>
      <c r="C176" s="6">
        <f t="shared" si="37"/>
        <v>24.484139428825117</v>
      </c>
      <c r="D176" s="12">
        <f t="shared" si="54"/>
        <v>9.2999999999999847</v>
      </c>
      <c r="E176">
        <f t="shared" si="38"/>
        <v>22.070886787555516</v>
      </c>
      <c r="F176" s="7">
        <f t="shared" si="39"/>
        <v>155.09704279983561</v>
      </c>
      <c r="G176">
        <f t="shared" si="40"/>
        <v>13.699966576630327</v>
      </c>
      <c r="H176">
        <f t="shared" si="41"/>
        <v>43.609718745789053</v>
      </c>
      <c r="I176">
        <f t="shared" si="42"/>
        <v>678.83377291329373</v>
      </c>
      <c r="J176">
        <f t="shared" si="43"/>
        <v>8.8434096343507212E-2</v>
      </c>
      <c r="K176">
        <f t="shared" si="44"/>
        <v>623.67926105381332</v>
      </c>
      <c r="L176">
        <f t="shared" si="45"/>
        <v>0.60175111709977935</v>
      </c>
      <c r="M176">
        <f t="shared" si="46"/>
        <v>430.45420391057752</v>
      </c>
      <c r="N176">
        <f t="shared" si="47"/>
        <v>46.285398269954648</v>
      </c>
      <c r="O176">
        <f t="shared" si="48"/>
        <v>9.2999999999999865</v>
      </c>
      <c r="P176">
        <f t="shared" si="49"/>
        <v>0.7066473018313687</v>
      </c>
      <c r="Q176">
        <f t="shared" si="50"/>
        <v>248.37956900271624</v>
      </c>
      <c r="R176">
        <f t="shared" si="51"/>
        <v>26.707480537926521</v>
      </c>
      <c r="S176">
        <v>0.1</v>
      </c>
      <c r="T176">
        <f t="shared" si="52"/>
        <v>43.045420391057753</v>
      </c>
      <c r="U176">
        <v>20</v>
      </c>
      <c r="V176">
        <f t="shared" si="53"/>
        <v>4967.5913800543249</v>
      </c>
    </row>
    <row r="177" spans="1:22">
      <c r="A177">
        <v>2.8570000000000002</v>
      </c>
      <c r="B177">
        <v>500</v>
      </c>
      <c r="C177" s="6">
        <f t="shared" si="37"/>
        <v>24.484139428825117</v>
      </c>
      <c r="D177" s="12">
        <f t="shared" si="54"/>
        <v>9.3999999999999844</v>
      </c>
      <c r="E177">
        <f t="shared" si="38"/>
        <v>22.070886787555516</v>
      </c>
      <c r="F177" s="7">
        <f t="shared" si="39"/>
        <v>155.09704279983561</v>
      </c>
      <c r="G177">
        <f t="shared" si="40"/>
        <v>13.699966576630327</v>
      </c>
      <c r="H177">
        <f t="shared" si="41"/>
        <v>43.609718745789053</v>
      </c>
      <c r="I177">
        <f t="shared" si="42"/>
        <v>686.13306079408164</v>
      </c>
      <c r="J177">
        <f t="shared" si="43"/>
        <v>8.925375022286601E-2</v>
      </c>
      <c r="K177">
        <f t="shared" si="44"/>
        <v>629.91113012344078</v>
      </c>
      <c r="L177">
        <f t="shared" si="45"/>
        <v>0.60207366070444013</v>
      </c>
      <c r="M177">
        <f t="shared" si="46"/>
        <v>435.47483070253173</v>
      </c>
      <c r="N177">
        <f t="shared" si="47"/>
        <v>46.327109649205582</v>
      </c>
      <c r="O177">
        <f t="shared" si="48"/>
        <v>9.3999999999999808</v>
      </c>
      <c r="P177">
        <f t="shared" si="49"/>
        <v>0.70728411678176462</v>
      </c>
      <c r="Q177">
        <f t="shared" si="50"/>
        <v>250.65823009154983</v>
      </c>
      <c r="R177">
        <f t="shared" si="51"/>
        <v>26.665769158675559</v>
      </c>
      <c r="S177">
        <v>0.1</v>
      </c>
      <c r="T177">
        <f t="shared" si="52"/>
        <v>43.547483070253179</v>
      </c>
      <c r="U177">
        <v>20</v>
      </c>
      <c r="V177">
        <f t="shared" si="53"/>
        <v>5013.1646018309966</v>
      </c>
    </row>
    <row r="178" spans="1:22">
      <c r="A178">
        <v>2.8570000000000002</v>
      </c>
      <c r="B178">
        <v>500</v>
      </c>
      <c r="C178" s="6">
        <f t="shared" si="37"/>
        <v>24.484139428825117</v>
      </c>
      <c r="D178" s="12">
        <f t="shared" si="54"/>
        <v>9.499999999999984</v>
      </c>
      <c r="E178">
        <f t="shared" si="38"/>
        <v>22.070886787555516</v>
      </c>
      <c r="F178" s="7">
        <f t="shared" si="39"/>
        <v>155.09704279983561</v>
      </c>
      <c r="G178">
        <f t="shared" si="40"/>
        <v>13.699966576630327</v>
      </c>
      <c r="H178">
        <f t="shared" si="41"/>
        <v>43.609718745789053</v>
      </c>
      <c r="I178">
        <f t="shared" si="42"/>
        <v>693.43234867486979</v>
      </c>
      <c r="J178">
        <f t="shared" si="43"/>
        <v>9.0069560783878691E-2</v>
      </c>
      <c r="K178">
        <f t="shared" si="44"/>
        <v>636.13587024319486</v>
      </c>
      <c r="L178">
        <f t="shared" si="45"/>
        <v>0.60237906719626844</v>
      </c>
      <c r="M178">
        <f t="shared" si="46"/>
        <v>440.49141055885713</v>
      </c>
      <c r="N178">
        <f t="shared" si="47"/>
        <v>46.367516900932408</v>
      </c>
      <c r="O178">
        <f t="shared" si="48"/>
        <v>9.499999999999984</v>
      </c>
      <c r="P178">
        <f t="shared" si="49"/>
        <v>0.70790102138828104</v>
      </c>
      <c r="Q178">
        <f t="shared" si="50"/>
        <v>252.94093811601266</v>
      </c>
      <c r="R178">
        <f t="shared" si="51"/>
        <v>26.625361906948747</v>
      </c>
      <c r="S178">
        <v>0.1</v>
      </c>
      <c r="T178">
        <f t="shared" si="52"/>
        <v>44.049141055885713</v>
      </c>
      <c r="U178">
        <v>20</v>
      </c>
      <c r="V178">
        <f t="shared" si="53"/>
        <v>5058.818762320253</v>
      </c>
    </row>
    <row r="179" spans="1:22">
      <c r="A179">
        <v>2.8570000000000002</v>
      </c>
      <c r="B179">
        <v>500</v>
      </c>
      <c r="C179" s="6">
        <f t="shared" si="37"/>
        <v>24.484139428825117</v>
      </c>
      <c r="D179" s="12">
        <f t="shared" si="54"/>
        <v>9.5999999999999837</v>
      </c>
      <c r="E179">
        <f t="shared" si="38"/>
        <v>22.070886787555516</v>
      </c>
      <c r="F179" s="7">
        <f t="shared" si="39"/>
        <v>155.09704279983561</v>
      </c>
      <c r="G179">
        <f t="shared" si="40"/>
        <v>13.699966576630327</v>
      </c>
      <c r="H179">
        <f t="shared" si="41"/>
        <v>43.609718745789053</v>
      </c>
      <c r="I179">
        <f t="shared" si="42"/>
        <v>700.73163655565793</v>
      </c>
      <c r="J179">
        <f t="shared" si="43"/>
        <v>9.0881505449604438E-2</v>
      </c>
      <c r="K179">
        <f t="shared" si="44"/>
        <v>642.35357649303342</v>
      </c>
      <c r="L179">
        <f t="shared" si="45"/>
        <v>0.60266803537161584</v>
      </c>
      <c r="M179">
        <f t="shared" si="46"/>
        <v>445.50402802161187</v>
      </c>
      <c r="N179">
        <f t="shared" si="47"/>
        <v>46.406669585584652</v>
      </c>
      <c r="O179">
        <f t="shared" si="48"/>
        <v>9.5999999999999837</v>
      </c>
      <c r="P179">
        <f t="shared" si="49"/>
        <v>0.70849877229900227</v>
      </c>
      <c r="Q179">
        <f t="shared" si="50"/>
        <v>255.22760853404603</v>
      </c>
      <c r="R179">
        <f t="shared" si="51"/>
        <v>26.586209222296507</v>
      </c>
      <c r="S179">
        <v>0.1</v>
      </c>
      <c r="T179">
        <f t="shared" si="52"/>
        <v>44.550402802161187</v>
      </c>
      <c r="U179">
        <v>20</v>
      </c>
      <c r="V179">
        <f t="shared" si="53"/>
        <v>5104.5521706809204</v>
      </c>
    </row>
    <row r="180" spans="1:22">
      <c r="A180">
        <v>2.8570000000000002</v>
      </c>
      <c r="B180">
        <v>500</v>
      </c>
      <c r="C180" s="6">
        <f t="shared" si="37"/>
        <v>24.484139428825117</v>
      </c>
      <c r="D180" s="12">
        <f t="shared" si="54"/>
        <v>9.6999999999999833</v>
      </c>
      <c r="E180">
        <f t="shared" si="38"/>
        <v>22.070886787555516</v>
      </c>
      <c r="F180" s="7">
        <f t="shared" si="39"/>
        <v>155.09704279983561</v>
      </c>
      <c r="G180">
        <f t="shared" si="40"/>
        <v>13.699966576630327</v>
      </c>
      <c r="H180">
        <f t="shared" si="41"/>
        <v>43.609718745789053</v>
      </c>
      <c r="I180">
        <f t="shared" si="42"/>
        <v>708.03092443644607</v>
      </c>
      <c r="J180">
        <f t="shared" si="43"/>
        <v>9.168956213575051E-2</v>
      </c>
      <c r="K180">
        <f t="shared" si="44"/>
        <v>648.56434374189166</v>
      </c>
      <c r="L180">
        <f t="shared" si="45"/>
        <v>0.60294123161440494</v>
      </c>
      <c r="M180">
        <f t="shared" si="46"/>
        <v>450.51276489147881</v>
      </c>
      <c r="N180">
        <f t="shared" si="47"/>
        <v>46.444614937265939</v>
      </c>
      <c r="O180">
        <f t="shared" si="48"/>
        <v>9.6999999999999851</v>
      </c>
      <c r="P180">
        <f t="shared" si="49"/>
        <v>0.70907809064528149</v>
      </c>
      <c r="Q180">
        <f t="shared" si="50"/>
        <v>257.51815954496726</v>
      </c>
      <c r="R180">
        <f t="shared" si="51"/>
        <v>26.548263870615227</v>
      </c>
      <c r="S180">
        <v>0.1</v>
      </c>
      <c r="T180">
        <f t="shared" si="52"/>
        <v>45.051276489147881</v>
      </c>
      <c r="U180">
        <v>20</v>
      </c>
      <c r="V180">
        <f t="shared" si="53"/>
        <v>5150.3631908993448</v>
      </c>
    </row>
    <row r="181" spans="1:22">
      <c r="A181">
        <v>2.8570000000000002</v>
      </c>
      <c r="B181">
        <v>500</v>
      </c>
      <c r="C181" s="6">
        <f t="shared" si="37"/>
        <v>24.484139428825117</v>
      </c>
      <c r="D181" s="12">
        <f t="shared" si="54"/>
        <v>9.7999999999999829</v>
      </c>
      <c r="E181">
        <f t="shared" si="38"/>
        <v>22.070886787555516</v>
      </c>
      <c r="F181" s="7">
        <f t="shared" si="39"/>
        <v>155.09704279983561</v>
      </c>
      <c r="G181">
        <f t="shared" si="40"/>
        <v>13.699966576630327</v>
      </c>
      <c r="H181">
        <f t="shared" si="41"/>
        <v>43.609718745789053</v>
      </c>
      <c r="I181">
        <f t="shared" si="42"/>
        <v>715.3302123172341</v>
      </c>
      <c r="J181">
        <f t="shared" si="43"/>
        <v>9.2493709251630113E-2</v>
      </c>
      <c r="K181">
        <f t="shared" si="44"/>
        <v>654.76826663582619</v>
      </c>
      <c r="L181">
        <f t="shared" si="45"/>
        <v>0.60319929165724151</v>
      </c>
      <c r="M181">
        <f t="shared" si="46"/>
        <v>455.51770031577814</v>
      </c>
      <c r="N181">
        <f t="shared" si="47"/>
        <v>46.481397991406013</v>
      </c>
      <c r="O181">
        <f t="shared" si="48"/>
        <v>9.7999999999999829</v>
      </c>
      <c r="P181">
        <f t="shared" si="49"/>
        <v>0.70963966399093148</v>
      </c>
      <c r="Q181">
        <f t="shared" si="50"/>
        <v>259.81251200145596</v>
      </c>
      <c r="R181">
        <f t="shared" si="51"/>
        <v>26.511480816475146</v>
      </c>
      <c r="S181">
        <v>0.1</v>
      </c>
      <c r="T181">
        <f t="shared" si="52"/>
        <v>45.551770031577817</v>
      </c>
      <c r="U181">
        <v>20</v>
      </c>
      <c r="V181">
        <f t="shared" si="53"/>
        <v>5196.2502400291196</v>
      </c>
    </row>
    <row r="182" spans="1:22">
      <c r="A182">
        <v>2.8570000000000002</v>
      </c>
      <c r="B182">
        <v>500</v>
      </c>
      <c r="C182" s="6">
        <f t="shared" si="37"/>
        <v>24.484139428825117</v>
      </c>
      <c r="D182" s="12">
        <f t="shared" si="54"/>
        <v>9.8999999999999826</v>
      </c>
      <c r="E182">
        <f t="shared" si="38"/>
        <v>22.070886787555516</v>
      </c>
      <c r="F182" s="7">
        <f t="shared" si="39"/>
        <v>155.09704279983561</v>
      </c>
      <c r="G182">
        <f t="shared" si="40"/>
        <v>13.699966576630327</v>
      </c>
      <c r="H182">
        <f t="shared" si="41"/>
        <v>43.609718745789053</v>
      </c>
      <c r="I182">
        <f t="shared" si="42"/>
        <v>722.62950019802213</v>
      </c>
      <c r="J182">
        <f t="shared" si="43"/>
        <v>9.329392570101723E-2</v>
      </c>
      <c r="K182">
        <f t="shared" si="44"/>
        <v>660.96543958631617</v>
      </c>
      <c r="L182">
        <f t="shared" si="45"/>
        <v>0.60344282223332413</v>
      </c>
      <c r="M182">
        <f t="shared" si="46"/>
        <v>460.51891087436229</v>
      </c>
      <c r="N182">
        <f t="shared" si="47"/>
        <v>46.517061704481122</v>
      </c>
      <c r="O182">
        <f t="shared" si="48"/>
        <v>9.8999999999999826</v>
      </c>
      <c r="P182">
        <f t="shared" si="49"/>
        <v>0.71018414816001718</v>
      </c>
      <c r="Q182">
        <f t="shared" si="50"/>
        <v>262.11058932365984</v>
      </c>
      <c r="R182">
        <f t="shared" si="51"/>
        <v>26.475817103400033</v>
      </c>
      <c r="S182">
        <v>0.1</v>
      </c>
      <c r="T182">
        <f t="shared" si="52"/>
        <v>46.051891087436232</v>
      </c>
      <c r="U182">
        <v>20</v>
      </c>
      <c r="V182">
        <f t="shared" si="53"/>
        <v>5242.2117864731972</v>
      </c>
    </row>
    <row r="183" spans="1:22">
      <c r="A183">
        <v>2.8570000000000002</v>
      </c>
      <c r="B183">
        <v>500</v>
      </c>
      <c r="C183" s="6">
        <f t="shared" si="37"/>
        <v>24.484139428825117</v>
      </c>
      <c r="D183" s="12">
        <f t="shared" si="54"/>
        <v>9.9999999999999822</v>
      </c>
      <c r="E183">
        <f t="shared" si="38"/>
        <v>22.070886787555516</v>
      </c>
      <c r="F183" s="7">
        <f t="shared" si="39"/>
        <v>155.09704279983561</v>
      </c>
      <c r="G183">
        <f t="shared" si="40"/>
        <v>13.699966576630327</v>
      </c>
      <c r="H183">
        <f t="shared" si="41"/>
        <v>43.609718745789053</v>
      </c>
      <c r="I183">
        <f t="shared" si="42"/>
        <v>729.92878807881027</v>
      </c>
      <c r="J183">
        <f t="shared" si="43"/>
        <v>9.409019088289855E-2</v>
      </c>
      <c r="K183">
        <f t="shared" si="44"/>
        <v>667.15595675871953</v>
      </c>
      <c r="L183">
        <f t="shared" si="45"/>
        <v>0.60367240262666733</v>
      </c>
      <c r="M183">
        <f t="shared" si="46"/>
        <v>465.51647066331998</v>
      </c>
      <c r="N183">
        <f t="shared" si="47"/>
        <v>46.55164706633208</v>
      </c>
      <c r="O183">
        <f t="shared" si="48"/>
        <v>9.9999999999999822</v>
      </c>
      <c r="P183">
        <f t="shared" si="49"/>
        <v>0.7107121689516348</v>
      </c>
      <c r="Q183">
        <f t="shared" si="50"/>
        <v>264.41231741549029</v>
      </c>
      <c r="R183">
        <f t="shared" si="51"/>
        <v>26.441231741549075</v>
      </c>
      <c r="S183">
        <v>0.1</v>
      </c>
      <c r="T183">
        <f t="shared" si="52"/>
        <v>46.551647066332002</v>
      </c>
      <c r="U183">
        <v>20</v>
      </c>
      <c r="V183">
        <f t="shared" si="53"/>
        <v>5288.2463483098054</v>
      </c>
    </row>
    <row r="184" spans="1:22">
      <c r="A184">
        <v>2.8570000000000002</v>
      </c>
      <c r="B184">
        <v>500</v>
      </c>
      <c r="C184" s="6">
        <f t="shared" si="37"/>
        <v>24.484139428825117</v>
      </c>
      <c r="D184" s="12">
        <f>D183+1</f>
        <v>10.999999999999982</v>
      </c>
      <c r="E184">
        <f t="shared" si="38"/>
        <v>22.070886787555516</v>
      </c>
      <c r="F184" s="7">
        <f t="shared" si="39"/>
        <v>155.09704279983561</v>
      </c>
      <c r="G184">
        <f t="shared" si="40"/>
        <v>13.699966576630327</v>
      </c>
      <c r="H184">
        <f t="shared" si="41"/>
        <v>43.609718745789053</v>
      </c>
      <c r="I184">
        <f t="shared" si="42"/>
        <v>802.92166688669136</v>
      </c>
      <c r="J184">
        <f t="shared" si="43"/>
        <v>0.10183134583821021</v>
      </c>
      <c r="K184">
        <f t="shared" si="44"/>
        <v>728.71557876752399</v>
      </c>
      <c r="L184">
        <f t="shared" si="45"/>
        <v>0.60531143077590643</v>
      </c>
      <c r="M184">
        <f t="shared" si="46"/>
        <v>515.30595773162997</v>
      </c>
      <c r="N184">
        <f t="shared" si="47"/>
        <v>46.845996157420984</v>
      </c>
      <c r="O184">
        <f t="shared" si="48"/>
        <v>10.99999999999998</v>
      </c>
      <c r="P184">
        <f t="shared" si="49"/>
        <v>0.71520604820490052</v>
      </c>
      <c r="Q184">
        <f t="shared" si="50"/>
        <v>287.61570915506138</v>
      </c>
      <c r="R184">
        <f t="shared" si="51"/>
        <v>26.146882650460167</v>
      </c>
      <c r="S184">
        <v>0.1</v>
      </c>
      <c r="T184">
        <f t="shared" si="52"/>
        <v>51.530595773163</v>
      </c>
      <c r="U184">
        <v>20</v>
      </c>
      <c r="V184">
        <f t="shared" si="53"/>
        <v>5752.3141831012272</v>
      </c>
    </row>
    <row r="185" spans="1:22">
      <c r="A185">
        <v>2.8570000000000002</v>
      </c>
      <c r="B185">
        <v>500</v>
      </c>
      <c r="C185" s="6">
        <f t="shared" si="37"/>
        <v>24.484139428825117</v>
      </c>
      <c r="D185" s="12">
        <f t="shared" ref="D185:D248" si="55">D184+1</f>
        <v>11.999999999999982</v>
      </c>
      <c r="E185">
        <f t="shared" si="38"/>
        <v>22.070886787555516</v>
      </c>
      <c r="F185" s="7">
        <f t="shared" si="39"/>
        <v>155.09704279983561</v>
      </c>
      <c r="G185">
        <f t="shared" si="40"/>
        <v>13.699966576630327</v>
      </c>
      <c r="H185">
        <f t="shared" si="41"/>
        <v>43.609718745789053</v>
      </c>
      <c r="I185">
        <f t="shared" si="42"/>
        <v>875.91454569457255</v>
      </c>
      <c r="J185">
        <f t="shared" si="43"/>
        <v>0.10915840190473561</v>
      </c>
      <c r="K185">
        <f t="shared" si="44"/>
        <v>789.71095939983138</v>
      </c>
      <c r="L185">
        <f t="shared" si="45"/>
        <v>0.60603526719018419</v>
      </c>
      <c r="M185">
        <f t="shared" si="46"/>
        <v>564.79627857763467</v>
      </c>
      <c r="N185">
        <f t="shared" si="47"/>
        <v>47.066356548136291</v>
      </c>
      <c r="O185">
        <f t="shared" si="48"/>
        <v>11.999999999999982</v>
      </c>
      <c r="P185">
        <f t="shared" si="49"/>
        <v>0.71857032897918005</v>
      </c>
      <c r="Q185">
        <f t="shared" si="50"/>
        <v>311.11826711693789</v>
      </c>
      <c r="R185">
        <f t="shared" si="51"/>
        <v>25.926522259744864</v>
      </c>
      <c r="S185">
        <v>0.1</v>
      </c>
      <c r="T185">
        <f t="shared" si="52"/>
        <v>56.479627857763468</v>
      </c>
      <c r="U185">
        <v>20</v>
      </c>
      <c r="V185">
        <f t="shared" si="53"/>
        <v>6222.3653423387577</v>
      </c>
    </row>
    <row r="186" spans="1:22">
      <c r="A186">
        <v>2.8570000000000002</v>
      </c>
      <c r="B186">
        <v>500</v>
      </c>
      <c r="C186" s="6">
        <f t="shared" si="37"/>
        <v>24.484139428825117</v>
      </c>
      <c r="D186" s="12">
        <f t="shared" si="55"/>
        <v>12.999999999999982</v>
      </c>
      <c r="E186">
        <f t="shared" si="38"/>
        <v>22.070886787555516</v>
      </c>
      <c r="F186" s="7">
        <f t="shared" si="39"/>
        <v>155.09704279983561</v>
      </c>
      <c r="G186">
        <f t="shared" si="40"/>
        <v>13.699966576630327</v>
      </c>
      <c r="H186">
        <f t="shared" si="41"/>
        <v>43.609718745789053</v>
      </c>
      <c r="I186">
        <f t="shared" si="42"/>
        <v>948.90742450245375</v>
      </c>
      <c r="J186">
        <f t="shared" si="43"/>
        <v>0.11605893591585391</v>
      </c>
      <c r="K186">
        <f t="shared" si="44"/>
        <v>850.23056934154351</v>
      </c>
      <c r="L186">
        <f t="shared" si="45"/>
        <v>0.60613485147230195</v>
      </c>
      <c r="M186">
        <f t="shared" si="46"/>
        <v>614.03123502595747</v>
      </c>
      <c r="N186">
        <f t="shared" si="47"/>
        <v>47.233171925073712</v>
      </c>
      <c r="O186">
        <f t="shared" si="48"/>
        <v>12.999999999999982</v>
      </c>
      <c r="P186">
        <f t="shared" si="49"/>
        <v>0.72111712862707955</v>
      </c>
      <c r="Q186">
        <f t="shared" si="50"/>
        <v>334.87618947649628</v>
      </c>
      <c r="R186">
        <f t="shared" si="51"/>
        <v>25.759706882807443</v>
      </c>
      <c r="S186">
        <v>0.1</v>
      </c>
      <c r="T186">
        <f t="shared" si="52"/>
        <v>61.403123502595747</v>
      </c>
      <c r="U186">
        <v>20</v>
      </c>
      <c r="V186">
        <f t="shared" si="53"/>
        <v>6697.5237895299251</v>
      </c>
    </row>
    <row r="187" spans="1:22">
      <c r="A187">
        <v>2.8570000000000002</v>
      </c>
      <c r="B187">
        <v>500</v>
      </c>
      <c r="C187" s="6">
        <f t="shared" si="37"/>
        <v>24.484139428825117</v>
      </c>
      <c r="D187" s="12">
        <f t="shared" si="55"/>
        <v>13.999999999999982</v>
      </c>
      <c r="E187">
        <f t="shared" si="38"/>
        <v>22.070886787555516</v>
      </c>
      <c r="F187" s="7">
        <f t="shared" si="39"/>
        <v>155.09704279983561</v>
      </c>
      <c r="G187">
        <f t="shared" si="40"/>
        <v>13.699966576630327</v>
      </c>
      <c r="H187">
        <f t="shared" si="41"/>
        <v>43.609718745789053</v>
      </c>
      <c r="I187">
        <f t="shared" si="42"/>
        <v>1021.9003033103348</v>
      </c>
      <c r="J187">
        <f t="shared" si="43"/>
        <v>0.122525376906478</v>
      </c>
      <c r="K187">
        <f t="shared" si="44"/>
        <v>910.35830844782174</v>
      </c>
      <c r="L187">
        <f t="shared" si="45"/>
        <v>0.60580608052505935</v>
      </c>
      <c r="M187">
        <f t="shared" si="46"/>
        <v>663.04259357671106</v>
      </c>
      <c r="N187">
        <f t="shared" si="47"/>
        <v>47.360185255479422</v>
      </c>
      <c r="O187">
        <f t="shared" si="48"/>
        <v>13.999999999999982</v>
      </c>
      <c r="P187">
        <f t="shared" si="49"/>
        <v>0.7230562634424339</v>
      </c>
      <c r="Q187">
        <f t="shared" si="50"/>
        <v>358.85770973362384</v>
      </c>
      <c r="R187">
        <f t="shared" si="51"/>
        <v>25.632693552401737</v>
      </c>
      <c r="S187">
        <v>0.1</v>
      </c>
      <c r="T187">
        <f t="shared" si="52"/>
        <v>66.304259357671114</v>
      </c>
      <c r="U187">
        <v>20</v>
      </c>
      <c r="V187">
        <f t="shared" si="53"/>
        <v>7177.1541946724765</v>
      </c>
    </row>
    <row r="188" spans="1:22">
      <c r="A188">
        <v>2.8570000000000002</v>
      </c>
      <c r="B188">
        <v>500</v>
      </c>
      <c r="C188" s="6">
        <f t="shared" si="37"/>
        <v>24.484139428825117</v>
      </c>
      <c r="D188" s="12">
        <f t="shared" si="55"/>
        <v>14.999999999999982</v>
      </c>
      <c r="E188">
        <f t="shared" si="38"/>
        <v>22.070886787555516</v>
      </c>
      <c r="F188" s="7">
        <f t="shared" si="39"/>
        <v>155.09704279983561</v>
      </c>
      <c r="G188">
        <f t="shared" si="40"/>
        <v>13.699966576630327</v>
      </c>
      <c r="H188">
        <f t="shared" si="41"/>
        <v>43.609718745789053</v>
      </c>
      <c r="I188">
        <f t="shared" si="42"/>
        <v>1094.8931821182161</v>
      </c>
      <c r="J188">
        <f t="shared" si="43"/>
        <v>0.12855482233550442</v>
      </c>
      <c r="K188">
        <f t="shared" si="44"/>
        <v>970.17279129814301</v>
      </c>
      <c r="L188">
        <f t="shared" si="45"/>
        <v>0.60518402235580049</v>
      </c>
      <c r="M188">
        <f t="shared" si="46"/>
        <v>711.85346303803806</v>
      </c>
      <c r="N188">
        <f t="shared" si="47"/>
        <v>47.45689753586926</v>
      </c>
      <c r="O188">
        <f t="shared" si="48"/>
        <v>14.999999999999988</v>
      </c>
      <c r="P188">
        <f t="shared" si="49"/>
        <v>0.72453278680716426</v>
      </c>
      <c r="Q188">
        <f t="shared" si="50"/>
        <v>383.0397190801782</v>
      </c>
      <c r="R188">
        <f t="shared" si="51"/>
        <v>25.535981272011909</v>
      </c>
      <c r="S188">
        <v>0.1</v>
      </c>
      <c r="T188">
        <f t="shared" si="52"/>
        <v>71.185346303803811</v>
      </c>
      <c r="U188">
        <v>20</v>
      </c>
      <c r="V188">
        <f t="shared" si="53"/>
        <v>7660.794381603564</v>
      </c>
    </row>
    <row r="189" spans="1:22">
      <c r="A189">
        <v>2.8570000000000002</v>
      </c>
      <c r="B189">
        <v>500</v>
      </c>
      <c r="C189" s="6">
        <f t="shared" si="37"/>
        <v>24.484139428825117</v>
      </c>
      <c r="D189" s="12">
        <f t="shared" si="55"/>
        <v>15.999999999999982</v>
      </c>
      <c r="E189">
        <f t="shared" si="38"/>
        <v>22.070886787555516</v>
      </c>
      <c r="F189" s="7">
        <f t="shared" si="39"/>
        <v>155.09704279983561</v>
      </c>
      <c r="G189">
        <f t="shared" si="40"/>
        <v>13.699966576630327</v>
      </c>
      <c r="H189">
        <f t="shared" si="41"/>
        <v>43.609718745789053</v>
      </c>
      <c r="I189">
        <f t="shared" si="42"/>
        <v>1167.8860609260971</v>
      </c>
      <c r="J189">
        <f t="shared" si="43"/>
        <v>0.13414877582124349</v>
      </c>
      <c r="K189">
        <f t="shared" si="44"/>
        <v>1029.7467896841174</v>
      </c>
      <c r="L189">
        <f t="shared" si="45"/>
        <v>0.60436350796173799</v>
      </c>
      <c r="M189">
        <f t="shared" si="46"/>
        <v>760.48065336781099</v>
      </c>
      <c r="N189">
        <f t="shared" si="47"/>
        <v>47.530040835488236</v>
      </c>
      <c r="O189">
        <f t="shared" si="48"/>
        <v>15.99999999999998</v>
      </c>
      <c r="P189">
        <f t="shared" si="49"/>
        <v>0.72564947840440053</v>
      </c>
      <c r="Q189">
        <f t="shared" si="50"/>
        <v>407.40540755828619</v>
      </c>
      <c r="R189">
        <f t="shared" si="51"/>
        <v>25.462837972392915</v>
      </c>
      <c r="S189">
        <v>0.1</v>
      </c>
      <c r="T189">
        <f t="shared" si="52"/>
        <v>76.048065336781107</v>
      </c>
      <c r="U189">
        <v>20</v>
      </c>
      <c r="V189">
        <f t="shared" si="53"/>
        <v>8148.1081511657239</v>
      </c>
    </row>
    <row r="190" spans="1:22">
      <c r="A190">
        <v>2.8570000000000002</v>
      </c>
      <c r="B190">
        <v>500</v>
      </c>
      <c r="C190" s="6">
        <f t="shared" si="37"/>
        <v>24.484139428825117</v>
      </c>
      <c r="D190" s="12">
        <f t="shared" si="55"/>
        <v>16.999999999999982</v>
      </c>
      <c r="E190">
        <f t="shared" si="38"/>
        <v>22.070886787555516</v>
      </c>
      <c r="F190" s="7">
        <f t="shared" si="39"/>
        <v>155.09704279983561</v>
      </c>
      <c r="G190">
        <f t="shared" si="40"/>
        <v>13.699966576630327</v>
      </c>
      <c r="H190">
        <f t="shared" si="41"/>
        <v>43.609718745789053</v>
      </c>
      <c r="I190">
        <f t="shared" si="42"/>
        <v>1240.8789397339783</v>
      </c>
      <c r="J190">
        <f t="shared" si="43"/>
        <v>0.13931281780966648</v>
      </c>
      <c r="K190">
        <f t="shared" si="44"/>
        <v>1089.1468263471072</v>
      </c>
      <c r="L190">
        <f t="shared" si="45"/>
        <v>0.60341196060337787</v>
      </c>
      <c r="M190">
        <f t="shared" si="46"/>
        <v>808.93633525792586</v>
      </c>
      <c r="N190">
        <f t="shared" si="47"/>
        <v>47.584490309289805</v>
      </c>
      <c r="O190">
        <f t="shared" si="48"/>
        <v>16.999999999999982</v>
      </c>
      <c r="P190">
        <f t="shared" si="49"/>
        <v>0.72648076808076034</v>
      </c>
      <c r="Q190">
        <f t="shared" si="50"/>
        <v>431.94260447605245</v>
      </c>
      <c r="R190">
        <f t="shared" si="51"/>
        <v>25.408388498591346</v>
      </c>
      <c r="S190">
        <v>0.1</v>
      </c>
      <c r="T190">
        <f t="shared" si="52"/>
        <v>80.893633525792595</v>
      </c>
      <c r="U190">
        <v>20</v>
      </c>
      <c r="V190">
        <f t="shared" si="53"/>
        <v>8638.8520895210495</v>
      </c>
    </row>
    <row r="191" spans="1:22">
      <c r="A191">
        <v>2.8570000000000002</v>
      </c>
      <c r="B191">
        <v>500</v>
      </c>
      <c r="C191" s="6">
        <f t="shared" si="37"/>
        <v>24.484139428825117</v>
      </c>
      <c r="D191" s="12">
        <f t="shared" si="55"/>
        <v>17.999999999999982</v>
      </c>
      <c r="E191">
        <f t="shared" si="38"/>
        <v>22.070886787555516</v>
      </c>
      <c r="F191" s="7">
        <f t="shared" si="39"/>
        <v>155.09704279983561</v>
      </c>
      <c r="G191">
        <f t="shared" si="40"/>
        <v>13.699966576630327</v>
      </c>
      <c r="H191">
        <f t="shared" si="41"/>
        <v>43.609718745789053</v>
      </c>
      <c r="I191">
        <f t="shared" si="42"/>
        <v>1313.8718185418595</v>
      </c>
      <c r="J191">
        <f t="shared" si="43"/>
        <v>0.14405622175754981</v>
      </c>
      <c r="K191">
        <f t="shared" si="44"/>
        <v>1148.4329122597064</v>
      </c>
      <c r="L191">
        <f t="shared" si="45"/>
        <v>0.60237764650757186</v>
      </c>
      <c r="M191">
        <f t="shared" si="46"/>
        <v>857.22922114099174</v>
      </c>
      <c r="N191">
        <f t="shared" si="47"/>
        <v>47.623845618944031</v>
      </c>
      <c r="O191">
        <f t="shared" si="48"/>
        <v>17.999999999999982</v>
      </c>
      <c r="P191">
        <f t="shared" si="49"/>
        <v>0.72708161250296233</v>
      </c>
      <c r="Q191">
        <f t="shared" si="50"/>
        <v>456.64259740086771</v>
      </c>
      <c r="R191">
        <f t="shared" si="51"/>
        <v>25.36903318893712</v>
      </c>
      <c r="S191">
        <v>0.1</v>
      </c>
      <c r="T191">
        <f t="shared" si="52"/>
        <v>85.722922114099177</v>
      </c>
      <c r="U191">
        <v>20</v>
      </c>
      <c r="V191">
        <f t="shared" si="53"/>
        <v>9132.8519480173545</v>
      </c>
    </row>
    <row r="192" spans="1:22">
      <c r="A192">
        <v>2.8570000000000002</v>
      </c>
      <c r="B192">
        <v>500</v>
      </c>
      <c r="C192" s="6">
        <f t="shared" si="37"/>
        <v>24.484139428825117</v>
      </c>
      <c r="D192" s="12">
        <f t="shared" si="55"/>
        <v>18.999999999999982</v>
      </c>
      <c r="E192">
        <f t="shared" si="38"/>
        <v>22.070886787555516</v>
      </c>
      <c r="F192" s="7">
        <f t="shared" si="39"/>
        <v>155.09704279983561</v>
      </c>
      <c r="G192">
        <f t="shared" si="40"/>
        <v>13.699966576630327</v>
      </c>
      <c r="H192">
        <f t="shared" si="41"/>
        <v>43.609718745789053</v>
      </c>
      <c r="I192">
        <f t="shared" si="42"/>
        <v>1386.8646973497407</v>
      </c>
      <c r="J192">
        <f t="shared" si="43"/>
        <v>0.14839152907179318</v>
      </c>
      <c r="K192">
        <f t="shared" si="44"/>
        <v>1207.6584180925624</v>
      </c>
      <c r="L192">
        <f t="shared" si="45"/>
        <v>0.60129513980469551</v>
      </c>
      <c r="M192">
        <f t="shared" si="46"/>
        <v>905.36541660046294</v>
      </c>
      <c r="N192">
        <f t="shared" si="47"/>
        <v>47.650811400024409</v>
      </c>
      <c r="O192">
        <f t="shared" si="48"/>
        <v>18.999999999999982</v>
      </c>
      <c r="P192">
        <f t="shared" si="49"/>
        <v>0.72749330381716659</v>
      </c>
      <c r="Q192">
        <f t="shared" si="50"/>
        <v>481.49928074927772</v>
      </c>
      <c r="R192">
        <f t="shared" si="51"/>
        <v>25.342067407856746</v>
      </c>
      <c r="S192">
        <v>0.1</v>
      </c>
      <c r="T192">
        <f t="shared" si="52"/>
        <v>90.536541660046296</v>
      </c>
      <c r="U192">
        <v>20</v>
      </c>
      <c r="V192">
        <f t="shared" si="53"/>
        <v>9629.985614985555</v>
      </c>
    </row>
    <row r="193" spans="1:22">
      <c r="A193">
        <v>2.8570000000000002</v>
      </c>
      <c r="B193">
        <v>500</v>
      </c>
      <c r="C193" s="6">
        <f t="shared" si="37"/>
        <v>24.484139428825117</v>
      </c>
      <c r="D193" s="12">
        <f t="shared" si="55"/>
        <v>19.999999999999982</v>
      </c>
      <c r="E193">
        <f t="shared" si="38"/>
        <v>22.070886787555516</v>
      </c>
      <c r="F193" s="7">
        <f t="shared" si="39"/>
        <v>155.09704279983561</v>
      </c>
      <c r="G193">
        <f t="shared" si="40"/>
        <v>13.699966576630327</v>
      </c>
      <c r="H193">
        <f t="shared" si="41"/>
        <v>43.609718745789053</v>
      </c>
      <c r="I193">
        <f t="shared" si="42"/>
        <v>1459.8575761576219</v>
      </c>
      <c r="J193">
        <f t="shared" si="43"/>
        <v>0.15233409621334842</v>
      </c>
      <c r="K193">
        <f t="shared" si="44"/>
        <v>1266.870069153397</v>
      </c>
      <c r="L193">
        <f t="shared" si="45"/>
        <v>0.60018904380092164</v>
      </c>
      <c r="M193">
        <f t="shared" si="46"/>
        <v>953.34904242940956</v>
      </c>
      <c r="N193">
        <f t="shared" si="47"/>
        <v>47.667452121470518</v>
      </c>
      <c r="O193">
        <f t="shared" si="48"/>
        <v>19.999999999999982</v>
      </c>
      <c r="P193">
        <f t="shared" si="49"/>
        <v>0.72774736063313772</v>
      </c>
      <c r="Q193">
        <f t="shared" si="50"/>
        <v>506.50853372821229</v>
      </c>
      <c r="R193">
        <f t="shared" si="51"/>
        <v>25.325426686410637</v>
      </c>
      <c r="S193">
        <v>0.1</v>
      </c>
      <c r="T193">
        <f t="shared" si="52"/>
        <v>95.334904242940965</v>
      </c>
      <c r="U193">
        <v>20</v>
      </c>
      <c r="V193">
        <f t="shared" si="53"/>
        <v>10130.170674564246</v>
      </c>
    </row>
    <row r="194" spans="1:22">
      <c r="A194">
        <v>2.8570000000000002</v>
      </c>
      <c r="B194">
        <v>500</v>
      </c>
      <c r="C194" s="6">
        <f t="shared" si="37"/>
        <v>24.484139428825117</v>
      </c>
      <c r="D194" s="12">
        <f t="shared" si="55"/>
        <v>20.999999999999982</v>
      </c>
      <c r="E194">
        <f t="shared" si="38"/>
        <v>22.070886787555516</v>
      </c>
      <c r="F194" s="7">
        <f t="shared" si="39"/>
        <v>155.09704279983561</v>
      </c>
      <c r="G194">
        <f t="shared" si="40"/>
        <v>13.699966576630327</v>
      </c>
      <c r="H194">
        <f t="shared" si="41"/>
        <v>43.609718745789053</v>
      </c>
      <c r="I194">
        <f t="shared" si="42"/>
        <v>1532.8504549655031</v>
      </c>
      <c r="J194">
        <f t="shared" si="43"/>
        <v>0.1559016270806261</v>
      </c>
      <c r="K194">
        <f t="shared" si="44"/>
        <v>1326.1080519774926</v>
      </c>
      <c r="L194">
        <f t="shared" si="45"/>
        <v>0.59907659182193551</v>
      </c>
      <c r="M194">
        <f t="shared" si="46"/>
        <v>1001.1826951543128</v>
      </c>
      <c r="N194">
        <f t="shared" si="47"/>
        <v>47.675366435919699</v>
      </c>
      <c r="O194">
        <f t="shared" si="48"/>
        <v>20.999999999999982</v>
      </c>
      <c r="P194">
        <f t="shared" si="49"/>
        <v>0.72786818986136947</v>
      </c>
      <c r="Q194">
        <f t="shared" si="50"/>
        <v>531.66775981119019</v>
      </c>
      <c r="R194">
        <f t="shared" si="51"/>
        <v>25.31751237196146</v>
      </c>
      <c r="S194">
        <v>0.1</v>
      </c>
      <c r="T194">
        <f t="shared" si="52"/>
        <v>100.11826951543128</v>
      </c>
      <c r="U194">
        <v>20</v>
      </c>
      <c r="V194">
        <f t="shared" si="53"/>
        <v>10633.355196223803</v>
      </c>
    </row>
    <row r="195" spans="1:22">
      <c r="A195">
        <v>2.8570000000000002</v>
      </c>
      <c r="B195">
        <v>500</v>
      </c>
      <c r="C195" s="6">
        <f t="shared" si="37"/>
        <v>24.484139428825117</v>
      </c>
      <c r="D195" s="12">
        <f t="shared" si="55"/>
        <v>21.999999999999982</v>
      </c>
      <c r="E195">
        <f t="shared" si="38"/>
        <v>22.070886787555516</v>
      </c>
      <c r="F195" s="7">
        <f t="shared" si="39"/>
        <v>155.09704279983561</v>
      </c>
      <c r="G195">
        <f t="shared" si="40"/>
        <v>13.699966576630327</v>
      </c>
      <c r="H195">
        <f t="shared" si="41"/>
        <v>43.609718745789053</v>
      </c>
      <c r="I195">
        <f t="shared" si="42"/>
        <v>1605.8433337733841</v>
      </c>
      <c r="J195">
        <f t="shared" si="43"/>
        <v>0.15911370308153522</v>
      </c>
      <c r="K195">
        <f t="shared" si="44"/>
        <v>1385.4062198593683</v>
      </c>
      <c r="L195">
        <f t="shared" si="45"/>
        <v>0.59796950998811815</v>
      </c>
      <c r="M195">
        <f t="shared" si="46"/>
        <v>1048.8677923378132</v>
      </c>
      <c r="N195">
        <f t="shared" si="47"/>
        <v>47.675808742627908</v>
      </c>
      <c r="O195">
        <f t="shared" si="48"/>
        <v>21.999999999999982</v>
      </c>
      <c r="P195">
        <f t="shared" si="49"/>
        <v>0.72787494263554053</v>
      </c>
      <c r="Q195">
        <f t="shared" si="50"/>
        <v>556.9755414355709</v>
      </c>
      <c r="R195">
        <f t="shared" si="51"/>
        <v>25.317070065253244</v>
      </c>
      <c r="S195">
        <v>0.1</v>
      </c>
      <c r="T195">
        <f t="shared" si="52"/>
        <v>104.88677923378133</v>
      </c>
      <c r="U195">
        <v>20</v>
      </c>
      <c r="V195">
        <f t="shared" si="53"/>
        <v>11139.510828711418</v>
      </c>
    </row>
    <row r="196" spans="1:22">
      <c r="A196">
        <v>2.8570000000000002</v>
      </c>
      <c r="B196">
        <v>500</v>
      </c>
      <c r="C196" s="6">
        <f t="shared" ref="C196:C259" si="56">33.951+(3.3284-33.951)/(1+(B196/165.34)^0.72665)</f>
        <v>24.484139428825117</v>
      </c>
      <c r="D196" s="12">
        <f t="shared" si="55"/>
        <v>22.999999999999982</v>
      </c>
      <c r="E196">
        <f t="shared" ref="E196:E259" si="57">23.156+(10.737-23.156)/(1+(B196/34.195)^0.87459)</f>
        <v>22.070886787555516</v>
      </c>
      <c r="F196" s="7">
        <f t="shared" ref="F196:F259" si="58">66.825+(829.25-66.825)/(1+(B196/H196)^0.83344)</f>
        <v>155.09704279983561</v>
      </c>
      <c r="G196">
        <f t="shared" ref="G196:G259" si="59">1.9896+(20.8-1.9896)/(1+(A196/4.0434)^1.4407)</f>
        <v>13.699966576630327</v>
      </c>
      <c r="H196">
        <f t="shared" ref="H196:H259" si="60">240720/A196^8.2076</f>
        <v>43.609718745789053</v>
      </c>
      <c r="I196">
        <f t="shared" ref="I196:I259" si="61">D196*1000/G196</f>
        <v>1678.8362125812653</v>
      </c>
      <c r="J196">
        <f t="shared" ref="J196:J259" si="62">(0.067366+A196*0.039693)*ERF(0.05*D196)</f>
        <v>0.16199132224760268</v>
      </c>
      <c r="K196">
        <f t="shared" ref="K196:K259" si="63">I196/(1+J196)</f>
        <v>1444.7923839344567</v>
      </c>
      <c r="L196">
        <f t="shared" ref="L196:L259" si="64">1-(Q196/I196)*(1+J196)</f>
        <v>0.59687538195212353</v>
      </c>
      <c r="M196">
        <f t="shared" ref="M196:M259" si="65">N196*D196</f>
        <v>1096.4048346492066</v>
      </c>
      <c r="N196">
        <f t="shared" ref="N196:N259" si="66">I196/D196-R196</f>
        <v>47.669775419530758</v>
      </c>
      <c r="O196">
        <f t="shared" ref="O196:O259" si="67">(M196+Q196)*(G196/1000)</f>
        <v>22.999999999999982</v>
      </c>
      <c r="P196">
        <f t="shared" ref="P196:P259" si="68">N196/65.5</f>
        <v>0.7277828308325307</v>
      </c>
      <c r="Q196">
        <f t="shared" ref="Q196:Q259" si="69">D196*R196</f>
        <v>582.43137793205869</v>
      </c>
      <c r="R196">
        <f t="shared" ref="R196:R259" si="70">C196+(1000/G196-C196)/(1+(D196/2)^2)+E196+(0-E196)/(1+(D196/F196)^2)</f>
        <v>25.323103388350397</v>
      </c>
      <c r="S196">
        <v>0.1</v>
      </c>
      <c r="T196">
        <f t="shared" ref="T196:T259" si="71">M196*S196</f>
        <v>109.64048346492066</v>
      </c>
      <c r="U196">
        <v>20</v>
      </c>
      <c r="V196">
        <f t="shared" ref="V196:V259" si="72">Q196*U196</f>
        <v>11648.627558641174</v>
      </c>
    </row>
    <row r="197" spans="1:22">
      <c r="A197">
        <v>2.8570000000000002</v>
      </c>
      <c r="B197">
        <v>500</v>
      </c>
      <c r="C197" s="6">
        <f t="shared" si="56"/>
        <v>24.484139428825117</v>
      </c>
      <c r="D197" s="12">
        <f t="shared" si="55"/>
        <v>23.999999999999982</v>
      </c>
      <c r="E197">
        <f t="shared" si="57"/>
        <v>22.070886787555516</v>
      </c>
      <c r="F197" s="7">
        <f t="shared" si="58"/>
        <v>155.09704279983561</v>
      </c>
      <c r="G197">
        <f t="shared" si="59"/>
        <v>13.699966576630327</v>
      </c>
      <c r="H197">
        <f t="shared" si="60"/>
        <v>43.609718745789053</v>
      </c>
      <c r="I197">
        <f t="shared" si="61"/>
        <v>1751.8290913891465</v>
      </c>
      <c r="J197">
        <f t="shared" si="62"/>
        <v>0.16455645740950905</v>
      </c>
      <c r="K197">
        <f t="shared" si="63"/>
        <v>1504.2886759530686</v>
      </c>
      <c r="L197">
        <f t="shared" si="64"/>
        <v>0.59579866946768212</v>
      </c>
      <c r="M197">
        <f t="shared" si="65"/>
        <v>1143.7936070642174</v>
      </c>
      <c r="N197">
        <f t="shared" si="66"/>
        <v>47.658066961009098</v>
      </c>
      <c r="O197">
        <f t="shared" si="67"/>
        <v>23.999999999999982</v>
      </c>
      <c r="P197">
        <f t="shared" si="68"/>
        <v>0.72760407574059693</v>
      </c>
      <c r="Q197">
        <f t="shared" si="69"/>
        <v>608.03548432492903</v>
      </c>
      <c r="R197">
        <f t="shared" si="70"/>
        <v>25.334811846872061</v>
      </c>
      <c r="S197">
        <v>0.1</v>
      </c>
      <c r="T197">
        <f t="shared" si="71"/>
        <v>114.37936070642175</v>
      </c>
      <c r="U197">
        <v>20</v>
      </c>
      <c r="V197">
        <f t="shared" si="72"/>
        <v>12160.70968649858</v>
      </c>
    </row>
    <row r="198" spans="1:22">
      <c r="A198">
        <v>2.8570000000000002</v>
      </c>
      <c r="B198">
        <v>500</v>
      </c>
      <c r="C198" s="6">
        <f t="shared" si="56"/>
        <v>24.484139428825117</v>
      </c>
      <c r="D198" s="12">
        <f t="shared" si="55"/>
        <v>24.999999999999982</v>
      </c>
      <c r="E198">
        <f t="shared" si="57"/>
        <v>22.070886787555516</v>
      </c>
      <c r="F198" s="7">
        <f t="shared" si="58"/>
        <v>155.09704279983561</v>
      </c>
      <c r="G198">
        <f t="shared" si="59"/>
        <v>13.699966576630327</v>
      </c>
      <c r="H198">
        <f t="shared" si="60"/>
        <v>43.609718745789053</v>
      </c>
      <c r="I198">
        <f t="shared" si="61"/>
        <v>1824.8219701970277</v>
      </c>
      <c r="J198">
        <f t="shared" si="62"/>
        <v>0.16683164191767896</v>
      </c>
      <c r="K198">
        <f t="shared" si="63"/>
        <v>1563.9119686520899</v>
      </c>
      <c r="L198">
        <f t="shared" si="64"/>
        <v>0.59474148936461413</v>
      </c>
      <c r="M198">
        <f t="shared" si="65"/>
        <v>1191.0333350162275</v>
      </c>
      <c r="N198">
        <f t="shared" si="66"/>
        <v>47.641333400649131</v>
      </c>
      <c r="O198">
        <f t="shared" si="67"/>
        <v>24.999999999999982</v>
      </c>
      <c r="P198">
        <f t="shared" si="68"/>
        <v>0.72734860153662795</v>
      </c>
      <c r="Q198">
        <f t="shared" si="69"/>
        <v>633.78863518080016</v>
      </c>
      <c r="R198">
        <f t="shared" si="70"/>
        <v>25.351545407232024</v>
      </c>
      <c r="S198">
        <v>0.1</v>
      </c>
      <c r="T198">
        <f t="shared" si="71"/>
        <v>119.10333350162276</v>
      </c>
      <c r="U198">
        <v>20</v>
      </c>
      <c r="V198">
        <f t="shared" si="72"/>
        <v>12675.772703616003</v>
      </c>
    </row>
    <row r="199" spans="1:22">
      <c r="A199">
        <v>2.8570000000000002</v>
      </c>
      <c r="B199">
        <v>500</v>
      </c>
      <c r="C199" s="6">
        <f t="shared" si="56"/>
        <v>24.484139428825117</v>
      </c>
      <c r="D199" s="12">
        <f t="shared" si="55"/>
        <v>25.999999999999982</v>
      </c>
      <c r="E199">
        <f t="shared" si="57"/>
        <v>22.070886787555516</v>
      </c>
      <c r="F199" s="7">
        <f t="shared" si="58"/>
        <v>155.09704279983561</v>
      </c>
      <c r="G199">
        <f t="shared" si="59"/>
        <v>13.699966576630327</v>
      </c>
      <c r="H199">
        <f t="shared" si="60"/>
        <v>43.609718745789053</v>
      </c>
      <c r="I199">
        <f t="shared" si="61"/>
        <v>1897.8148490049089</v>
      </c>
      <c r="J199">
        <f t="shared" si="62"/>
        <v>0.16883958973219018</v>
      </c>
      <c r="K199">
        <f t="shared" si="63"/>
        <v>1623.6743396412032</v>
      </c>
      <c r="L199">
        <f t="shared" si="64"/>
        <v>0.59370421391109429</v>
      </c>
      <c r="M199">
        <f t="shared" si="65"/>
        <v>1238.1228068280013</v>
      </c>
      <c r="N199">
        <f t="shared" si="66"/>
        <v>47.620107954923157</v>
      </c>
      <c r="O199">
        <f t="shared" si="67"/>
        <v>25.999999999999982</v>
      </c>
      <c r="P199">
        <f t="shared" si="68"/>
        <v>0.72702454893012458</v>
      </c>
      <c r="Q199">
        <f t="shared" si="69"/>
        <v>659.69204217690765</v>
      </c>
      <c r="R199">
        <f t="shared" si="70"/>
        <v>25.372770852958002</v>
      </c>
      <c r="S199">
        <v>0.1</v>
      </c>
      <c r="T199">
        <f t="shared" si="71"/>
        <v>123.81228068280014</v>
      </c>
      <c r="U199">
        <v>20</v>
      </c>
      <c r="V199">
        <f t="shared" si="72"/>
        <v>13193.840843538153</v>
      </c>
    </row>
    <row r="200" spans="1:22">
      <c r="A200">
        <v>2.8570000000000002</v>
      </c>
      <c r="B200">
        <v>500</v>
      </c>
      <c r="C200" s="6">
        <f t="shared" si="56"/>
        <v>24.484139428825117</v>
      </c>
      <c r="D200" s="12">
        <f t="shared" si="55"/>
        <v>26.999999999999982</v>
      </c>
      <c r="E200">
        <f t="shared" si="57"/>
        <v>22.070886787555516</v>
      </c>
      <c r="F200" s="7">
        <f t="shared" si="58"/>
        <v>155.09704279983561</v>
      </c>
      <c r="G200">
        <f t="shared" si="59"/>
        <v>13.699966576630327</v>
      </c>
      <c r="H200">
        <f t="shared" si="60"/>
        <v>43.609718745789053</v>
      </c>
      <c r="I200">
        <f t="shared" si="61"/>
        <v>1970.8077278127898</v>
      </c>
      <c r="J200">
        <f t="shared" si="62"/>
        <v>0.17060285499845126</v>
      </c>
      <c r="K200">
        <f t="shared" si="63"/>
        <v>1683.5835649960013</v>
      </c>
      <c r="L200">
        <f t="shared" si="64"/>
        <v>0.59268594001454589</v>
      </c>
      <c r="M200">
        <f t="shared" si="65"/>
        <v>1285.0604706294837</v>
      </c>
      <c r="N200">
        <f t="shared" si="66"/>
        <v>47.594832245536466</v>
      </c>
      <c r="O200">
        <f t="shared" si="67"/>
        <v>26.999999999999982</v>
      </c>
      <c r="P200">
        <f t="shared" si="68"/>
        <v>0.72663866023719792</v>
      </c>
      <c r="Q200">
        <f t="shared" si="69"/>
        <v>685.74725718330603</v>
      </c>
      <c r="R200">
        <f t="shared" si="70"/>
        <v>25.398046562344685</v>
      </c>
      <c r="S200">
        <v>0.1</v>
      </c>
      <c r="T200">
        <f t="shared" si="71"/>
        <v>128.50604706294837</v>
      </c>
      <c r="U200">
        <v>20</v>
      </c>
      <c r="V200">
        <f t="shared" si="72"/>
        <v>13714.94514366612</v>
      </c>
    </row>
    <row r="201" spans="1:22">
      <c r="A201">
        <v>2.8570000000000002</v>
      </c>
      <c r="B201">
        <v>500</v>
      </c>
      <c r="C201" s="6">
        <f t="shared" si="56"/>
        <v>24.484139428825117</v>
      </c>
      <c r="D201" s="12">
        <f t="shared" si="55"/>
        <v>27.999999999999982</v>
      </c>
      <c r="E201">
        <f t="shared" si="57"/>
        <v>22.070886787555516</v>
      </c>
      <c r="F201" s="7">
        <f t="shared" si="58"/>
        <v>155.09704279983561</v>
      </c>
      <c r="G201">
        <f t="shared" si="59"/>
        <v>13.699966576630327</v>
      </c>
      <c r="H201">
        <f t="shared" si="60"/>
        <v>43.609718745789053</v>
      </c>
      <c r="I201">
        <f t="shared" si="61"/>
        <v>2043.800606620671</v>
      </c>
      <c r="J201">
        <f t="shared" si="62"/>
        <v>0.17214353453814737</v>
      </c>
      <c r="K201">
        <f t="shared" si="63"/>
        <v>1743.6436292983328</v>
      </c>
      <c r="L201">
        <f t="shared" si="64"/>
        <v>0.59168485871364362</v>
      </c>
      <c r="M201">
        <f t="shared" si="65"/>
        <v>1331.8445117706674</v>
      </c>
      <c r="N201">
        <f t="shared" si="66"/>
        <v>47.565875420381005</v>
      </c>
      <c r="O201">
        <f t="shared" si="67"/>
        <v>27.999999999999986</v>
      </c>
      <c r="P201">
        <f t="shared" si="68"/>
        <v>0.72619657130352677</v>
      </c>
      <c r="Q201">
        <f t="shared" si="69"/>
        <v>711.95609485000375</v>
      </c>
      <c r="R201">
        <f t="shared" si="70"/>
        <v>25.42700338750015</v>
      </c>
      <c r="S201">
        <v>0.1</v>
      </c>
      <c r="T201">
        <f t="shared" si="71"/>
        <v>133.18445117706673</v>
      </c>
      <c r="U201">
        <v>20</v>
      </c>
      <c r="V201">
        <f t="shared" si="72"/>
        <v>14239.121897000075</v>
      </c>
    </row>
    <row r="202" spans="1:22">
      <c r="A202">
        <v>2.8570000000000002</v>
      </c>
      <c r="B202">
        <v>500</v>
      </c>
      <c r="C202" s="6">
        <f t="shared" si="56"/>
        <v>24.484139428825117</v>
      </c>
      <c r="D202" s="12">
        <f t="shared" si="55"/>
        <v>28.999999999999982</v>
      </c>
      <c r="E202">
        <f t="shared" si="57"/>
        <v>22.070886787555516</v>
      </c>
      <c r="F202" s="7">
        <f t="shared" si="58"/>
        <v>155.09704279983561</v>
      </c>
      <c r="G202">
        <f t="shared" si="59"/>
        <v>13.699966576630327</v>
      </c>
      <c r="H202">
        <f t="shared" si="60"/>
        <v>43.609718745789053</v>
      </c>
      <c r="I202">
        <f t="shared" si="61"/>
        <v>2116.7934854285522</v>
      </c>
      <c r="J202">
        <f t="shared" si="62"/>
        <v>0.1734830150796503</v>
      </c>
      <c r="K202">
        <f t="shared" si="63"/>
        <v>1803.8552396813982</v>
      </c>
      <c r="L202">
        <f t="shared" si="64"/>
        <v>0.5906985471945928</v>
      </c>
      <c r="M202">
        <f t="shared" si="65"/>
        <v>1378.4729151763099</v>
      </c>
      <c r="N202">
        <f t="shared" si="66"/>
        <v>47.53354879918313</v>
      </c>
      <c r="O202">
        <f t="shared" si="67"/>
        <v>28.999999999999982</v>
      </c>
      <c r="P202">
        <f t="shared" si="68"/>
        <v>0.72570303510203249</v>
      </c>
      <c r="Q202">
        <f t="shared" si="69"/>
        <v>738.32057025224231</v>
      </c>
      <c r="R202">
        <f t="shared" si="70"/>
        <v>25.459330008698025</v>
      </c>
      <c r="S202">
        <v>0.1</v>
      </c>
      <c r="T202">
        <f t="shared" si="71"/>
        <v>137.84729151763099</v>
      </c>
      <c r="U202">
        <v>20</v>
      </c>
      <c r="V202">
        <f t="shared" si="72"/>
        <v>14766.411405044846</v>
      </c>
    </row>
    <row r="203" spans="1:22">
      <c r="A203">
        <v>2.8570000000000002</v>
      </c>
      <c r="B203">
        <v>500</v>
      </c>
      <c r="C203" s="6">
        <f t="shared" si="56"/>
        <v>24.484139428825117</v>
      </c>
      <c r="D203" s="12">
        <f t="shared" si="55"/>
        <v>29.999999999999982</v>
      </c>
      <c r="E203">
        <f t="shared" si="57"/>
        <v>22.070886787555516</v>
      </c>
      <c r="F203" s="7">
        <f t="shared" si="58"/>
        <v>155.09704279983561</v>
      </c>
      <c r="G203">
        <f t="shared" si="59"/>
        <v>13.699966576630327</v>
      </c>
      <c r="H203">
        <f t="shared" si="60"/>
        <v>43.609718745789053</v>
      </c>
      <c r="I203">
        <f t="shared" si="61"/>
        <v>2189.7863642364332</v>
      </c>
      <c r="J203">
        <f t="shared" si="62"/>
        <v>0.17464176557878591</v>
      </c>
      <c r="K203">
        <f t="shared" si="63"/>
        <v>1864.2163325066608</v>
      </c>
      <c r="L203">
        <f t="shared" si="64"/>
        <v>0.58972419942171539</v>
      </c>
      <c r="M203">
        <f t="shared" si="65"/>
        <v>1424.9435159661496</v>
      </c>
      <c r="N203">
        <f t="shared" si="66"/>
        <v>47.498117198871682</v>
      </c>
      <c r="O203">
        <f t="shared" si="67"/>
        <v>29.999999999999986</v>
      </c>
      <c r="P203">
        <f t="shared" si="68"/>
        <v>0.72516209463926229</v>
      </c>
      <c r="Q203">
        <f t="shared" si="69"/>
        <v>764.84284827028387</v>
      </c>
      <c r="R203">
        <f t="shared" si="70"/>
        <v>25.494761609009476</v>
      </c>
      <c r="S203">
        <v>0.1</v>
      </c>
      <c r="T203">
        <f t="shared" si="71"/>
        <v>142.49435159661496</v>
      </c>
      <c r="U203">
        <v>20</v>
      </c>
      <c r="V203">
        <f t="shared" si="72"/>
        <v>15296.856965405677</v>
      </c>
    </row>
    <row r="204" spans="1:22">
      <c r="A204">
        <v>2.8570000000000002</v>
      </c>
      <c r="B204">
        <v>500</v>
      </c>
      <c r="C204" s="6">
        <f t="shared" si="56"/>
        <v>24.484139428825117</v>
      </c>
      <c r="D204" s="12">
        <f t="shared" si="55"/>
        <v>30.999999999999982</v>
      </c>
      <c r="E204">
        <f t="shared" si="57"/>
        <v>22.070886787555516</v>
      </c>
      <c r="F204" s="7">
        <f t="shared" si="58"/>
        <v>155.09704279983561</v>
      </c>
      <c r="G204">
        <f t="shared" si="59"/>
        <v>13.699966576630327</v>
      </c>
      <c r="H204">
        <f t="shared" si="60"/>
        <v>43.609718745789053</v>
      </c>
      <c r="I204">
        <f t="shared" si="61"/>
        <v>2262.7792430443146</v>
      </c>
      <c r="J204">
        <f t="shared" si="62"/>
        <v>0.1756391736783901</v>
      </c>
      <c r="K204">
        <f t="shared" si="63"/>
        <v>1924.7225625907258</v>
      </c>
      <c r="L204">
        <f t="shared" si="64"/>
        <v>0.58875880733141062</v>
      </c>
      <c r="M204">
        <f t="shared" si="65"/>
        <v>1471.2540408483608</v>
      </c>
      <c r="N204">
        <f t="shared" si="66"/>
        <v>47.459807769301989</v>
      </c>
      <c r="O204">
        <f t="shared" si="67"/>
        <v>30.999999999999982</v>
      </c>
      <c r="P204">
        <f t="shared" si="68"/>
        <v>0.72457721785193874</v>
      </c>
      <c r="Q204">
        <f t="shared" si="69"/>
        <v>791.52520219595374</v>
      </c>
      <c r="R204">
        <f t="shared" si="70"/>
        <v>25.533071038579166</v>
      </c>
      <c r="S204">
        <v>0.1</v>
      </c>
      <c r="T204">
        <f t="shared" si="71"/>
        <v>147.12540408483608</v>
      </c>
      <c r="U204">
        <v>20</v>
      </c>
      <c r="V204">
        <f t="shared" si="72"/>
        <v>15830.504043919074</v>
      </c>
    </row>
    <row r="205" spans="1:22">
      <c r="A205">
        <v>2.8570000000000002</v>
      </c>
      <c r="B205">
        <v>500</v>
      </c>
      <c r="C205" s="6">
        <f t="shared" si="56"/>
        <v>24.484139428825117</v>
      </c>
      <c r="D205" s="12">
        <f t="shared" si="55"/>
        <v>31.999999999999982</v>
      </c>
      <c r="E205">
        <f t="shared" si="57"/>
        <v>22.070886787555516</v>
      </c>
      <c r="F205" s="7">
        <f t="shared" si="58"/>
        <v>155.09704279983561</v>
      </c>
      <c r="G205">
        <f t="shared" si="59"/>
        <v>13.699966576630327</v>
      </c>
      <c r="H205">
        <f t="shared" si="60"/>
        <v>43.609718745789053</v>
      </c>
      <c r="I205">
        <f t="shared" si="61"/>
        <v>2335.7721218521956</v>
      </c>
      <c r="J205">
        <f t="shared" si="62"/>
        <v>0.17649342425033795</v>
      </c>
      <c r="K205">
        <f t="shared" si="63"/>
        <v>1985.3677663694129</v>
      </c>
      <c r="L205">
        <f t="shared" si="64"/>
        <v>0.58779930171159034</v>
      </c>
      <c r="M205">
        <f t="shared" si="65"/>
        <v>1517.4021421954233</v>
      </c>
      <c r="N205">
        <f t="shared" si="66"/>
        <v>47.418816943607005</v>
      </c>
      <c r="O205">
        <f t="shared" si="67"/>
        <v>31.999999999999982</v>
      </c>
      <c r="P205">
        <f t="shared" si="68"/>
        <v>0.72395140371919098</v>
      </c>
      <c r="Q205">
        <f t="shared" si="69"/>
        <v>818.36997965677233</v>
      </c>
      <c r="R205">
        <f t="shared" si="70"/>
        <v>25.57406186427415</v>
      </c>
      <c r="S205">
        <v>0.1</v>
      </c>
      <c r="T205">
        <f t="shared" si="71"/>
        <v>151.74021421954234</v>
      </c>
      <c r="U205">
        <v>20</v>
      </c>
      <c r="V205">
        <f t="shared" si="72"/>
        <v>16367.399593135448</v>
      </c>
    </row>
    <row r="206" spans="1:22">
      <c r="A206">
        <v>2.8570000000000002</v>
      </c>
      <c r="B206">
        <v>500</v>
      </c>
      <c r="C206" s="6">
        <f t="shared" si="56"/>
        <v>24.484139428825117</v>
      </c>
      <c r="D206" s="12">
        <f t="shared" si="55"/>
        <v>32.999999999999986</v>
      </c>
      <c r="E206">
        <f t="shared" si="57"/>
        <v>22.070886787555516</v>
      </c>
      <c r="F206" s="7">
        <f t="shared" si="58"/>
        <v>155.09704279983561</v>
      </c>
      <c r="G206">
        <f t="shared" si="59"/>
        <v>13.699966576630327</v>
      </c>
      <c r="H206">
        <f t="shared" si="60"/>
        <v>43.609718745789053</v>
      </c>
      <c r="I206">
        <f t="shared" si="61"/>
        <v>2408.765000660077</v>
      </c>
      <c r="J206">
        <f t="shared" si="62"/>
        <v>0.17722141707190489</v>
      </c>
      <c r="K206">
        <f t="shared" si="63"/>
        <v>2046.144391979703</v>
      </c>
      <c r="L206">
        <f t="shared" si="64"/>
        <v>0.58684265992886875</v>
      </c>
      <c r="M206">
        <f t="shared" si="65"/>
        <v>1563.3854262682808</v>
      </c>
      <c r="N206">
        <f t="shared" si="66"/>
        <v>47.375315947523681</v>
      </c>
      <c r="O206">
        <f t="shared" si="67"/>
        <v>32.999999999999986</v>
      </c>
      <c r="P206">
        <f t="shared" si="68"/>
        <v>0.72328726637440732</v>
      </c>
      <c r="Q206">
        <f t="shared" si="69"/>
        <v>845.37957439179627</v>
      </c>
      <c r="R206">
        <f t="shared" si="70"/>
        <v>25.617562860357474</v>
      </c>
      <c r="S206">
        <v>0.1</v>
      </c>
      <c r="T206">
        <f t="shared" si="71"/>
        <v>156.33854262682809</v>
      </c>
      <c r="U206">
        <v>20</v>
      </c>
      <c r="V206">
        <f t="shared" si="72"/>
        <v>16907.591487835925</v>
      </c>
    </row>
    <row r="207" spans="1:22">
      <c r="A207">
        <v>2.8570000000000002</v>
      </c>
      <c r="B207">
        <v>500</v>
      </c>
      <c r="C207" s="6">
        <f t="shared" si="56"/>
        <v>24.484139428825117</v>
      </c>
      <c r="D207" s="12">
        <f t="shared" si="55"/>
        <v>33.999999999999986</v>
      </c>
      <c r="E207">
        <f t="shared" si="57"/>
        <v>22.070886787555516</v>
      </c>
      <c r="F207" s="7">
        <f t="shared" si="58"/>
        <v>155.09704279983561</v>
      </c>
      <c r="G207">
        <f t="shared" si="59"/>
        <v>13.699966576630327</v>
      </c>
      <c r="H207">
        <f t="shared" si="60"/>
        <v>43.609718745789053</v>
      </c>
      <c r="I207">
        <f t="shared" si="61"/>
        <v>2481.7578794679584</v>
      </c>
      <c r="J207">
        <f t="shared" si="62"/>
        <v>0.17783872001374029</v>
      </c>
      <c r="K207">
        <f t="shared" si="63"/>
        <v>2107.043890897904</v>
      </c>
      <c r="L207">
        <f t="shared" si="64"/>
        <v>0.58588598627972188</v>
      </c>
      <c r="M207">
        <f t="shared" si="65"/>
        <v>1609.2014767234352</v>
      </c>
      <c r="N207">
        <f t="shared" si="66"/>
        <v>47.329455197748118</v>
      </c>
      <c r="O207">
        <f t="shared" si="67"/>
        <v>33.999999999999979</v>
      </c>
      <c r="P207">
        <f t="shared" si="68"/>
        <v>0.72258710225569645</v>
      </c>
      <c r="Q207">
        <f t="shared" si="69"/>
        <v>872.55640274452287</v>
      </c>
      <c r="R207">
        <f t="shared" si="70"/>
        <v>25.663423610133037</v>
      </c>
      <c r="S207">
        <v>0.1</v>
      </c>
      <c r="T207">
        <f t="shared" si="71"/>
        <v>160.92014767234355</v>
      </c>
      <c r="U207">
        <v>20</v>
      </c>
      <c r="V207">
        <f t="shared" si="72"/>
        <v>17451.128054890458</v>
      </c>
    </row>
    <row r="208" spans="1:22">
      <c r="A208">
        <v>2.8570000000000002</v>
      </c>
      <c r="B208">
        <v>500</v>
      </c>
      <c r="C208" s="6">
        <f t="shared" si="56"/>
        <v>24.484139428825117</v>
      </c>
      <c r="D208" s="12">
        <f t="shared" si="55"/>
        <v>34.999999999999986</v>
      </c>
      <c r="E208">
        <f t="shared" si="57"/>
        <v>22.070886787555516</v>
      </c>
      <c r="F208" s="7">
        <f t="shared" si="58"/>
        <v>155.09704279983561</v>
      </c>
      <c r="G208">
        <f t="shared" si="59"/>
        <v>13.699966576630327</v>
      </c>
      <c r="H208">
        <f t="shared" si="60"/>
        <v>43.609718745789053</v>
      </c>
      <c r="I208">
        <f t="shared" si="61"/>
        <v>2554.7507582758394</v>
      </c>
      <c r="J208">
        <f t="shared" si="62"/>
        <v>0.17835955365412492</v>
      </c>
      <c r="K208">
        <f t="shared" si="63"/>
        <v>2168.0570674319974</v>
      </c>
      <c r="L208">
        <f t="shared" si="64"/>
        <v>0.58492656973567447</v>
      </c>
      <c r="M208">
        <f t="shared" si="65"/>
        <v>1654.8478742880263</v>
      </c>
      <c r="N208">
        <f t="shared" si="66"/>
        <v>47.281367836800769</v>
      </c>
      <c r="O208">
        <f t="shared" si="67"/>
        <v>34.999999999999993</v>
      </c>
      <c r="P208">
        <f t="shared" si="68"/>
        <v>0.72185294407329414</v>
      </c>
      <c r="Q208">
        <f t="shared" si="69"/>
        <v>899.90288398781331</v>
      </c>
      <c r="R208">
        <f t="shared" si="70"/>
        <v>25.71151097108039</v>
      </c>
      <c r="S208">
        <v>0.1</v>
      </c>
      <c r="T208">
        <f t="shared" si="71"/>
        <v>165.48478742880263</v>
      </c>
      <c r="U208">
        <v>20</v>
      </c>
      <c r="V208">
        <f t="shared" si="72"/>
        <v>17998.057679756268</v>
      </c>
    </row>
    <row r="209" spans="1:22">
      <c r="A209">
        <v>2.8570000000000002</v>
      </c>
      <c r="B209">
        <v>500</v>
      </c>
      <c r="C209" s="6">
        <f t="shared" si="56"/>
        <v>24.484139428825117</v>
      </c>
      <c r="D209" s="12">
        <f t="shared" si="55"/>
        <v>35.999999999999986</v>
      </c>
      <c r="E209">
        <f t="shared" si="57"/>
        <v>22.070886787555516</v>
      </c>
      <c r="F209" s="7">
        <f t="shared" si="58"/>
        <v>155.09704279983561</v>
      </c>
      <c r="G209">
        <f t="shared" si="59"/>
        <v>13.699966576630327</v>
      </c>
      <c r="H209">
        <f t="shared" si="60"/>
        <v>43.609718745789053</v>
      </c>
      <c r="I209">
        <f t="shared" si="61"/>
        <v>2627.7436370837208</v>
      </c>
      <c r="J209">
        <f t="shared" si="62"/>
        <v>0.17879680297022971</v>
      </c>
      <c r="K209">
        <f t="shared" si="63"/>
        <v>2229.1743839672463</v>
      </c>
      <c r="L209">
        <f t="shared" si="64"/>
        <v>0.58396192309779749</v>
      </c>
      <c r="M209">
        <f t="shared" si="65"/>
        <v>1700.322213298336</v>
      </c>
      <c r="N209">
        <f t="shared" si="66"/>
        <v>47.231172591620464</v>
      </c>
      <c r="O209">
        <f t="shared" si="67"/>
        <v>35.999999999999993</v>
      </c>
      <c r="P209">
        <f t="shared" si="68"/>
        <v>0.72108660445222084</v>
      </c>
      <c r="Q209">
        <f t="shared" si="69"/>
        <v>927.42142378538517</v>
      </c>
      <c r="R209">
        <f t="shared" si="70"/>
        <v>25.761706216260709</v>
      </c>
      <c r="S209">
        <v>0.1</v>
      </c>
      <c r="T209">
        <f t="shared" si="71"/>
        <v>170.03222132983362</v>
      </c>
      <c r="U209">
        <v>20</v>
      </c>
      <c r="V209">
        <f t="shared" si="72"/>
        <v>18548.428475707704</v>
      </c>
    </row>
    <row r="210" spans="1:22">
      <c r="A210">
        <v>2.8570000000000002</v>
      </c>
      <c r="B210">
        <v>500</v>
      </c>
      <c r="C210" s="6">
        <f t="shared" si="56"/>
        <v>24.484139428825117</v>
      </c>
      <c r="D210" s="12">
        <f t="shared" si="55"/>
        <v>36.999999999999986</v>
      </c>
      <c r="E210">
        <f t="shared" si="57"/>
        <v>22.070886787555516</v>
      </c>
      <c r="F210" s="7">
        <f t="shared" si="58"/>
        <v>155.09704279983561</v>
      </c>
      <c r="G210">
        <f t="shared" si="59"/>
        <v>13.699966576630327</v>
      </c>
      <c r="H210">
        <f t="shared" si="60"/>
        <v>43.609718745789053</v>
      </c>
      <c r="I210">
        <f t="shared" si="61"/>
        <v>2700.7365158916018</v>
      </c>
      <c r="J210">
        <f t="shared" si="62"/>
        <v>0.17916205167221655</v>
      </c>
      <c r="K210">
        <f t="shared" si="63"/>
        <v>2290.3862213523407</v>
      </c>
      <c r="L210">
        <f t="shared" si="64"/>
        <v>0.58298980698738712</v>
      </c>
      <c r="M210">
        <f t="shared" si="65"/>
        <v>1745.6221156520328</v>
      </c>
      <c r="N210">
        <f t="shared" si="66"/>
        <v>47.178976098703608</v>
      </c>
      <c r="O210">
        <f t="shared" si="67"/>
        <v>36.999999999999986</v>
      </c>
      <c r="P210">
        <f t="shared" si="68"/>
        <v>0.7202897114305894</v>
      </c>
      <c r="Q210">
        <f t="shared" si="69"/>
        <v>955.11440023956891</v>
      </c>
      <c r="R210">
        <f t="shared" si="70"/>
        <v>25.813902709177547</v>
      </c>
      <c r="S210">
        <v>0.1</v>
      </c>
      <c r="T210">
        <f t="shared" si="71"/>
        <v>174.56221156520328</v>
      </c>
      <c r="U210">
        <v>20</v>
      </c>
      <c r="V210">
        <f t="shared" si="72"/>
        <v>19102.288004791379</v>
      </c>
    </row>
    <row r="211" spans="1:22">
      <c r="A211">
        <v>2.8570000000000002</v>
      </c>
      <c r="B211">
        <v>500</v>
      </c>
      <c r="C211" s="6">
        <f t="shared" si="56"/>
        <v>24.484139428825117</v>
      </c>
      <c r="D211" s="12">
        <f t="shared" si="55"/>
        <v>37.999999999999986</v>
      </c>
      <c r="E211">
        <f t="shared" si="57"/>
        <v>22.070886787555516</v>
      </c>
      <c r="F211" s="7">
        <f t="shared" si="58"/>
        <v>155.09704279983561</v>
      </c>
      <c r="G211">
        <f t="shared" si="59"/>
        <v>13.699966576630327</v>
      </c>
      <c r="H211">
        <f t="shared" si="60"/>
        <v>43.609718745789053</v>
      </c>
      <c r="I211">
        <f t="shared" si="61"/>
        <v>2773.7293946994828</v>
      </c>
      <c r="J211">
        <f t="shared" si="62"/>
        <v>0.17946563481617575</v>
      </c>
      <c r="K211">
        <f t="shared" si="63"/>
        <v>2351.6830951431484</v>
      </c>
      <c r="L211">
        <f t="shared" si="64"/>
        <v>0.58200824162192089</v>
      </c>
      <c r="M211">
        <f t="shared" si="65"/>
        <v>1790.7452426125947</v>
      </c>
      <c r="N211">
        <f t="shared" si="66"/>
        <v>47.124874805594615</v>
      </c>
      <c r="O211">
        <f t="shared" si="67"/>
        <v>37.999999999999986</v>
      </c>
      <c r="P211">
        <f t="shared" si="68"/>
        <v>0.71946373748999415</v>
      </c>
      <c r="Q211">
        <f t="shared" si="69"/>
        <v>982.98415208688812</v>
      </c>
      <c r="R211">
        <f t="shared" si="70"/>
        <v>25.86800400228654</v>
      </c>
      <c r="S211">
        <v>0.1</v>
      </c>
      <c r="T211">
        <f t="shared" si="71"/>
        <v>179.07452426125948</v>
      </c>
      <c r="U211">
        <v>20</v>
      </c>
      <c r="V211">
        <f t="shared" si="72"/>
        <v>19659.683041737764</v>
      </c>
    </row>
    <row r="212" spans="1:22">
      <c r="A212">
        <v>2.8570000000000002</v>
      </c>
      <c r="B212">
        <v>500</v>
      </c>
      <c r="C212" s="6">
        <f t="shared" si="56"/>
        <v>24.484139428825117</v>
      </c>
      <c r="D212" s="12">
        <f t="shared" si="55"/>
        <v>38.999999999999986</v>
      </c>
      <c r="E212">
        <f t="shared" si="57"/>
        <v>22.070886787555516</v>
      </c>
      <c r="F212" s="7">
        <f t="shared" si="58"/>
        <v>155.09704279983561</v>
      </c>
      <c r="G212">
        <f t="shared" si="59"/>
        <v>13.699966576630327</v>
      </c>
      <c r="H212">
        <f t="shared" si="60"/>
        <v>43.609718745789053</v>
      </c>
      <c r="I212">
        <f t="shared" si="61"/>
        <v>2846.7222735073642</v>
      </c>
      <c r="J212">
        <f t="shared" si="62"/>
        <v>0.17971670553037239</v>
      </c>
      <c r="K212">
        <f t="shared" si="63"/>
        <v>2413.0558295582887</v>
      </c>
      <c r="L212">
        <f t="shared" si="64"/>
        <v>0.58101550892215781</v>
      </c>
      <c r="M212">
        <f t="shared" si="65"/>
        <v>1835.6893048174641</v>
      </c>
      <c r="N212">
        <f t="shared" si="66"/>
        <v>47.068956533781147</v>
      </c>
      <c r="O212">
        <f t="shared" si="67"/>
        <v>38.999999999999979</v>
      </c>
      <c r="P212">
        <f t="shared" si="68"/>
        <v>0.71861002341650604</v>
      </c>
      <c r="Q212">
        <f t="shared" si="69"/>
        <v>1011.0329686898999</v>
      </c>
      <c r="R212">
        <f t="shared" si="70"/>
        <v>25.923922274100008</v>
      </c>
      <c r="S212">
        <v>0.1</v>
      </c>
      <c r="T212">
        <f t="shared" si="71"/>
        <v>183.56893048174641</v>
      </c>
      <c r="U212">
        <v>20</v>
      </c>
      <c r="V212">
        <f t="shared" si="72"/>
        <v>20220.659373798</v>
      </c>
    </row>
    <row r="213" spans="1:22">
      <c r="A213">
        <v>2.8570000000000002</v>
      </c>
      <c r="B213">
        <v>500</v>
      </c>
      <c r="C213" s="6">
        <f t="shared" si="56"/>
        <v>24.484139428825117</v>
      </c>
      <c r="D213" s="12">
        <f t="shared" si="55"/>
        <v>39.999999999999986</v>
      </c>
      <c r="E213">
        <f t="shared" si="57"/>
        <v>22.070886787555516</v>
      </c>
      <c r="F213" s="7">
        <f t="shared" si="58"/>
        <v>155.09704279983561</v>
      </c>
      <c r="G213">
        <f t="shared" si="59"/>
        <v>13.699966576630327</v>
      </c>
      <c r="H213">
        <f t="shared" si="60"/>
        <v>43.609718745789053</v>
      </c>
      <c r="I213">
        <f t="shared" si="61"/>
        <v>2919.7151523152452</v>
      </c>
      <c r="J213">
        <f t="shared" si="62"/>
        <v>0.1799233119883068</v>
      </c>
      <c r="K213">
        <f t="shared" si="63"/>
        <v>2474.495691923561</v>
      </c>
      <c r="L213">
        <f t="shared" si="64"/>
        <v>0.58001014714489119</v>
      </c>
      <c r="M213">
        <f t="shared" si="65"/>
        <v>1880.4520707736679</v>
      </c>
      <c r="N213">
        <f t="shared" si="66"/>
        <v>47.011301769341713</v>
      </c>
      <c r="O213">
        <f t="shared" si="67"/>
        <v>39.999999999999986</v>
      </c>
      <c r="P213">
        <f t="shared" si="68"/>
        <v>0.71772979800521697</v>
      </c>
      <c r="Q213">
        <f t="shared" si="69"/>
        <v>1039.2630815415771</v>
      </c>
      <c r="R213">
        <f t="shared" si="70"/>
        <v>25.981577038539438</v>
      </c>
      <c r="S213">
        <v>0.1</v>
      </c>
      <c r="T213">
        <f t="shared" si="71"/>
        <v>188.0452070773668</v>
      </c>
      <c r="U213">
        <v>20</v>
      </c>
      <c r="V213">
        <f t="shared" si="72"/>
        <v>20785.261630831541</v>
      </c>
    </row>
    <row r="214" spans="1:22">
      <c r="A214">
        <v>2.8570000000000002</v>
      </c>
      <c r="B214">
        <v>500</v>
      </c>
      <c r="C214" s="6">
        <f t="shared" si="56"/>
        <v>24.484139428825117</v>
      </c>
      <c r="D214" s="12">
        <f t="shared" si="55"/>
        <v>40.999999999999986</v>
      </c>
      <c r="E214">
        <f t="shared" si="57"/>
        <v>22.070886787555516</v>
      </c>
      <c r="F214" s="7">
        <f t="shared" si="58"/>
        <v>155.09704279983561</v>
      </c>
      <c r="G214">
        <f t="shared" si="59"/>
        <v>13.699966576630327</v>
      </c>
      <c r="H214">
        <f t="shared" si="60"/>
        <v>43.609718745789053</v>
      </c>
      <c r="I214">
        <f t="shared" si="61"/>
        <v>2992.7080311231266</v>
      </c>
      <c r="J214">
        <f t="shared" si="62"/>
        <v>0.1800924811343089</v>
      </c>
      <c r="K214">
        <f t="shared" si="63"/>
        <v>2535.9944910813474</v>
      </c>
      <c r="L214">
        <f t="shared" si="64"/>
        <v>0.57899093992250394</v>
      </c>
      <c r="M214">
        <f t="shared" si="65"/>
        <v>1925.0313740712602</v>
      </c>
      <c r="N214">
        <f t="shared" si="66"/>
        <v>46.951984733445386</v>
      </c>
      <c r="O214">
        <f t="shared" si="67"/>
        <v>40.999999999999986</v>
      </c>
      <c r="P214">
        <f t="shared" si="68"/>
        <v>0.71682419440374634</v>
      </c>
      <c r="Q214">
        <f t="shared" si="69"/>
        <v>1067.6766570518662</v>
      </c>
      <c r="R214">
        <f t="shared" si="70"/>
        <v>26.040894074435769</v>
      </c>
      <c r="S214">
        <v>0.1</v>
      </c>
      <c r="T214">
        <f t="shared" si="71"/>
        <v>192.50313740712602</v>
      </c>
      <c r="U214">
        <v>20</v>
      </c>
      <c r="V214">
        <f t="shared" si="72"/>
        <v>21353.533141037326</v>
      </c>
    </row>
    <row r="215" spans="1:22">
      <c r="A215">
        <v>2.8570000000000002</v>
      </c>
      <c r="B215">
        <v>500</v>
      </c>
      <c r="C215" s="6">
        <f t="shared" si="56"/>
        <v>24.484139428825117</v>
      </c>
      <c r="D215" s="12">
        <f t="shared" si="55"/>
        <v>41.999999999999986</v>
      </c>
      <c r="E215">
        <f t="shared" si="57"/>
        <v>22.070886787555516</v>
      </c>
      <c r="F215" s="7">
        <f t="shared" si="58"/>
        <v>155.09704279983561</v>
      </c>
      <c r="G215">
        <f t="shared" si="59"/>
        <v>13.699966576630327</v>
      </c>
      <c r="H215">
        <f t="shared" si="60"/>
        <v>43.609718745789053</v>
      </c>
      <c r="I215">
        <f t="shared" si="61"/>
        <v>3065.7009099310076</v>
      </c>
      <c r="J215">
        <f t="shared" si="62"/>
        <v>0.18023030608696852</v>
      </c>
      <c r="K215">
        <f t="shared" si="63"/>
        <v>2597.5446437189717</v>
      </c>
      <c r="L215">
        <f t="shared" si="64"/>
        <v>0.57795690130712085</v>
      </c>
      <c r="M215">
        <f t="shared" si="65"/>
        <v>1969.4251195027621</v>
      </c>
      <c r="N215">
        <f t="shared" si="66"/>
        <v>46.891074273875304</v>
      </c>
      <c r="O215">
        <f t="shared" si="67"/>
        <v>41.999999999999986</v>
      </c>
      <c r="P215">
        <f t="shared" si="68"/>
        <v>0.71589426372328713</v>
      </c>
      <c r="Q215">
        <f t="shared" si="69"/>
        <v>1096.2757904282455</v>
      </c>
      <c r="R215">
        <f t="shared" si="70"/>
        <v>26.101804534005854</v>
      </c>
      <c r="S215">
        <v>0.1</v>
      </c>
      <c r="T215">
        <f t="shared" si="71"/>
        <v>196.94251195027621</v>
      </c>
      <c r="U215">
        <v>20</v>
      </c>
      <c r="V215">
        <f t="shared" si="72"/>
        <v>21925.515808564909</v>
      </c>
    </row>
    <row r="216" spans="1:22">
      <c r="A216">
        <v>2.8570000000000002</v>
      </c>
      <c r="B216">
        <v>500</v>
      </c>
      <c r="C216" s="6">
        <f t="shared" si="56"/>
        <v>24.484139428825117</v>
      </c>
      <c r="D216" s="12">
        <f t="shared" si="55"/>
        <v>42.999999999999986</v>
      </c>
      <c r="E216">
        <f t="shared" si="57"/>
        <v>22.070886787555516</v>
      </c>
      <c r="F216" s="7">
        <f t="shared" si="58"/>
        <v>155.09704279983561</v>
      </c>
      <c r="G216">
        <f t="shared" si="59"/>
        <v>13.699966576630327</v>
      </c>
      <c r="H216">
        <f t="shared" si="60"/>
        <v>43.609718745789053</v>
      </c>
      <c r="I216">
        <f t="shared" si="61"/>
        <v>3138.6937887388885</v>
      </c>
      <c r="J216">
        <f t="shared" si="62"/>
        <v>0.18034203458930814</v>
      </c>
      <c r="K216">
        <f t="shared" si="63"/>
        <v>2659.1392128392476</v>
      </c>
      <c r="L216">
        <f t="shared" si="64"/>
        <v>0.57690725815953625</v>
      </c>
      <c r="M216">
        <f t="shared" si="65"/>
        <v>2013.6312882432392</v>
      </c>
      <c r="N216">
        <f t="shared" si="66"/>
        <v>46.828634610307901</v>
      </c>
      <c r="O216">
        <f t="shared" si="67"/>
        <v>42.999999999999986</v>
      </c>
      <c r="P216">
        <f t="shared" si="68"/>
        <v>0.7149409864169145</v>
      </c>
      <c r="Q216">
        <f t="shared" si="69"/>
        <v>1125.0625004956496</v>
      </c>
      <c r="R216">
        <f t="shared" si="70"/>
        <v>26.164244197573257</v>
      </c>
      <c r="S216">
        <v>0.1</v>
      </c>
      <c r="T216">
        <f t="shared" si="71"/>
        <v>201.36312882432392</v>
      </c>
      <c r="U216">
        <v>20</v>
      </c>
      <c r="V216">
        <f t="shared" si="72"/>
        <v>22501.25000991299</v>
      </c>
    </row>
    <row r="217" spans="1:22">
      <c r="A217">
        <v>2.8570000000000002</v>
      </c>
      <c r="B217">
        <v>500</v>
      </c>
      <c r="C217" s="6">
        <f t="shared" si="56"/>
        <v>24.484139428825117</v>
      </c>
      <c r="D217" s="12">
        <f t="shared" si="55"/>
        <v>43.999999999999986</v>
      </c>
      <c r="E217">
        <f t="shared" si="57"/>
        <v>22.070886787555516</v>
      </c>
      <c r="F217" s="7">
        <f t="shared" si="58"/>
        <v>155.09704279983561</v>
      </c>
      <c r="G217">
        <f t="shared" si="59"/>
        <v>13.699966576630327</v>
      </c>
      <c r="H217">
        <f t="shared" si="60"/>
        <v>43.609718745789053</v>
      </c>
      <c r="I217">
        <f t="shared" si="61"/>
        <v>3211.68666754677</v>
      </c>
      <c r="J217">
        <f t="shared" si="62"/>
        <v>0.18043215632198187</v>
      </c>
      <c r="K217">
        <f t="shared" si="63"/>
        <v>2720.7719226777235</v>
      </c>
      <c r="L217">
        <f t="shared" si="64"/>
        <v>0.57584143098912488</v>
      </c>
      <c r="M217">
        <f t="shared" si="65"/>
        <v>2057.647942218819</v>
      </c>
      <c r="N217">
        <f t="shared" si="66"/>
        <v>46.764725959518628</v>
      </c>
      <c r="O217">
        <f t="shared" si="67"/>
        <v>43.999999999999986</v>
      </c>
      <c r="P217">
        <f t="shared" si="68"/>
        <v>0.71396528182471186</v>
      </c>
      <c r="Q217">
        <f t="shared" si="69"/>
        <v>1154.0387253279507</v>
      </c>
      <c r="R217">
        <f t="shared" si="70"/>
        <v>26.228152848362523</v>
      </c>
      <c r="S217">
        <v>0.1</v>
      </c>
      <c r="T217">
        <f t="shared" si="71"/>
        <v>205.76479422188191</v>
      </c>
      <c r="U217">
        <v>20</v>
      </c>
      <c r="V217">
        <f t="shared" si="72"/>
        <v>23080.774506559013</v>
      </c>
    </row>
    <row r="218" spans="1:22">
      <c r="A218">
        <v>2.8570000000000002</v>
      </c>
      <c r="B218">
        <v>500</v>
      </c>
      <c r="C218" s="6">
        <f t="shared" si="56"/>
        <v>24.484139428825117</v>
      </c>
      <c r="D218" s="12">
        <f t="shared" si="55"/>
        <v>44.999999999999986</v>
      </c>
      <c r="E218">
        <f t="shared" si="57"/>
        <v>22.070886787555516</v>
      </c>
      <c r="F218" s="7">
        <f t="shared" si="58"/>
        <v>155.09704279983561</v>
      </c>
      <c r="G218">
        <f t="shared" si="59"/>
        <v>13.699966576630327</v>
      </c>
      <c r="H218">
        <f t="shared" si="60"/>
        <v>43.609718745789053</v>
      </c>
      <c r="I218">
        <f t="shared" si="61"/>
        <v>3284.6795463546509</v>
      </c>
      <c r="J218">
        <f t="shared" si="62"/>
        <v>0.18050448733015115</v>
      </c>
      <c r="K218">
        <f t="shared" si="63"/>
        <v>2782.4371542909912</v>
      </c>
      <c r="L218">
        <f t="shared" si="64"/>
        <v>0.57475901413981023</v>
      </c>
      <c r="M218">
        <f t="shared" si="65"/>
        <v>2101.4732277699291</v>
      </c>
      <c r="N218">
        <f t="shared" si="66"/>
        <v>46.699405061553996</v>
      </c>
      <c r="O218">
        <f t="shared" si="67"/>
        <v>44.999999999999986</v>
      </c>
      <c r="P218">
        <f t="shared" si="68"/>
        <v>0.71296801620693129</v>
      </c>
      <c r="Q218">
        <f t="shared" si="69"/>
        <v>1183.2063185847219</v>
      </c>
      <c r="R218">
        <f t="shared" si="70"/>
        <v>26.293473746327159</v>
      </c>
      <c r="S218">
        <v>0.1</v>
      </c>
      <c r="T218">
        <f t="shared" si="71"/>
        <v>210.14732277699292</v>
      </c>
      <c r="U218">
        <v>20</v>
      </c>
      <c r="V218">
        <f t="shared" si="72"/>
        <v>23664.126371694438</v>
      </c>
    </row>
    <row r="219" spans="1:22">
      <c r="A219">
        <v>2.8570000000000002</v>
      </c>
      <c r="B219">
        <v>500</v>
      </c>
      <c r="C219" s="6">
        <f t="shared" si="56"/>
        <v>24.484139428825117</v>
      </c>
      <c r="D219" s="12">
        <f t="shared" si="55"/>
        <v>45.999999999999986</v>
      </c>
      <c r="E219">
        <f t="shared" si="57"/>
        <v>22.070886787555516</v>
      </c>
      <c r="F219" s="7">
        <f t="shared" si="58"/>
        <v>155.09704279983561</v>
      </c>
      <c r="G219">
        <f t="shared" si="59"/>
        <v>13.699966576630327</v>
      </c>
      <c r="H219">
        <f t="shared" si="60"/>
        <v>43.609718745789053</v>
      </c>
      <c r="I219">
        <f t="shared" si="61"/>
        <v>3357.6724251625324</v>
      </c>
      <c r="J219">
        <f t="shared" si="62"/>
        <v>0.18056225022284692</v>
      </c>
      <c r="K219">
        <f t="shared" si="63"/>
        <v>2844.1299258287536</v>
      </c>
      <c r="L219">
        <f t="shared" si="64"/>
        <v>0.57365975602851527</v>
      </c>
      <c r="M219">
        <f t="shared" si="65"/>
        <v>2145.1053786981006</v>
      </c>
      <c r="N219">
        <f t="shared" si="66"/>
        <v>46.632725623871764</v>
      </c>
      <c r="O219">
        <f t="shared" si="67"/>
        <v>45.999999999999986</v>
      </c>
      <c r="P219">
        <f t="shared" si="68"/>
        <v>0.71195000952475973</v>
      </c>
      <c r="Q219">
        <f t="shared" si="69"/>
        <v>1212.5670464644318</v>
      </c>
      <c r="R219">
        <f t="shared" si="70"/>
        <v>26.360153184009395</v>
      </c>
      <c r="S219">
        <v>0.1</v>
      </c>
      <c r="T219">
        <f t="shared" si="71"/>
        <v>214.51053786981007</v>
      </c>
      <c r="U219">
        <v>20</v>
      </c>
      <c r="V219">
        <f t="shared" si="72"/>
        <v>24251.340929288635</v>
      </c>
    </row>
    <row r="220" spans="1:22">
      <c r="A220">
        <v>2.8570000000000002</v>
      </c>
      <c r="B220">
        <v>500</v>
      </c>
      <c r="C220" s="6">
        <f t="shared" si="56"/>
        <v>24.484139428825117</v>
      </c>
      <c r="D220" s="12">
        <f t="shared" si="55"/>
        <v>46.999999999999986</v>
      </c>
      <c r="E220">
        <f t="shared" si="57"/>
        <v>22.070886787555516</v>
      </c>
      <c r="F220" s="7">
        <f t="shared" si="58"/>
        <v>155.09704279983561</v>
      </c>
      <c r="G220">
        <f t="shared" si="59"/>
        <v>13.699966576630327</v>
      </c>
      <c r="H220">
        <f t="shared" si="60"/>
        <v>43.609718745789053</v>
      </c>
      <c r="I220">
        <f t="shared" si="61"/>
        <v>3430.6653039704133</v>
      </c>
      <c r="J220">
        <f t="shared" si="62"/>
        <v>0.18060814917590587</v>
      </c>
      <c r="K220">
        <f t="shared" si="63"/>
        <v>2905.8458611903566</v>
      </c>
      <c r="L220">
        <f t="shared" si="64"/>
        <v>0.57254353997617624</v>
      </c>
      <c r="M220">
        <f t="shared" si="65"/>
        <v>2188.5427187711039</v>
      </c>
      <c r="N220">
        <f t="shared" si="66"/>
        <v>46.564738697257546</v>
      </c>
      <c r="O220">
        <f t="shared" si="67"/>
        <v>46.999999999999986</v>
      </c>
      <c r="P220">
        <f t="shared" si="68"/>
        <v>0.71091204117950457</v>
      </c>
      <c r="Q220">
        <f t="shared" si="69"/>
        <v>1242.1225851993092</v>
      </c>
      <c r="R220">
        <f t="shared" si="70"/>
        <v>26.428140110623609</v>
      </c>
      <c r="S220">
        <v>0.1</v>
      </c>
      <c r="T220">
        <f t="shared" si="71"/>
        <v>218.85427187711039</v>
      </c>
      <c r="U220">
        <v>20</v>
      </c>
      <c r="V220">
        <f t="shared" si="72"/>
        <v>24842.451703986186</v>
      </c>
    </row>
    <row r="221" spans="1:22">
      <c r="A221">
        <v>2.8570000000000002</v>
      </c>
      <c r="B221">
        <v>500</v>
      </c>
      <c r="C221" s="6">
        <f t="shared" si="56"/>
        <v>24.484139428825117</v>
      </c>
      <c r="D221" s="12">
        <f t="shared" si="55"/>
        <v>47.999999999999986</v>
      </c>
      <c r="E221">
        <f t="shared" si="57"/>
        <v>22.070886787555516</v>
      </c>
      <c r="F221" s="7">
        <f t="shared" si="58"/>
        <v>155.09704279983561</v>
      </c>
      <c r="G221">
        <f t="shared" si="59"/>
        <v>13.699966576630327</v>
      </c>
      <c r="H221">
        <f t="shared" si="60"/>
        <v>43.609718745789053</v>
      </c>
      <c r="I221">
        <f t="shared" si="61"/>
        <v>3503.6581827782943</v>
      </c>
      <c r="J221">
        <f t="shared" si="62"/>
        <v>0.18064443909958022</v>
      </c>
      <c r="K221">
        <f t="shared" si="63"/>
        <v>2967.5811503845839</v>
      </c>
      <c r="L221">
        <f t="shared" si="64"/>
        <v>0.57141036602695694</v>
      </c>
      <c r="M221">
        <f t="shared" si="65"/>
        <v>2231.7836637496634</v>
      </c>
      <c r="N221">
        <f t="shared" si="66"/>
        <v>46.495492994784669</v>
      </c>
      <c r="O221">
        <f t="shared" si="67"/>
        <v>47.999999999999986</v>
      </c>
      <c r="P221">
        <f t="shared" si="68"/>
        <v>0.70985485488220867</v>
      </c>
      <c r="Q221">
        <f t="shared" si="69"/>
        <v>1271.8745190286309</v>
      </c>
      <c r="R221">
        <f t="shared" si="70"/>
        <v>26.497385813096486</v>
      </c>
      <c r="S221">
        <v>0.1</v>
      </c>
      <c r="T221">
        <f t="shared" si="71"/>
        <v>223.17836637496634</v>
      </c>
      <c r="U221">
        <v>20</v>
      </c>
      <c r="V221">
        <f t="shared" si="72"/>
        <v>25437.490380572617</v>
      </c>
    </row>
    <row r="222" spans="1:22">
      <c r="A222">
        <v>2.8570000000000002</v>
      </c>
      <c r="B222">
        <v>500</v>
      </c>
      <c r="C222" s="6">
        <f t="shared" si="56"/>
        <v>24.484139428825117</v>
      </c>
      <c r="D222" s="12">
        <f t="shared" si="55"/>
        <v>48.999999999999986</v>
      </c>
      <c r="E222">
        <f t="shared" si="57"/>
        <v>22.070886787555516</v>
      </c>
      <c r="F222" s="7">
        <f t="shared" si="58"/>
        <v>155.09704279983561</v>
      </c>
      <c r="G222">
        <f t="shared" si="59"/>
        <v>13.699966576630327</v>
      </c>
      <c r="H222">
        <f t="shared" si="60"/>
        <v>43.609718745789053</v>
      </c>
      <c r="I222">
        <f t="shared" si="61"/>
        <v>3576.6510615861757</v>
      </c>
      <c r="J222">
        <f t="shared" si="62"/>
        <v>0.18067298861621589</v>
      </c>
      <c r="K222">
        <f t="shared" si="63"/>
        <v>3029.3325044880698</v>
      </c>
      <c r="L222">
        <f t="shared" si="64"/>
        <v>0.57026033402807286</v>
      </c>
      <c r="M222">
        <f t="shared" si="65"/>
        <v>2274.826722989571</v>
      </c>
      <c r="N222">
        <f t="shared" si="66"/>
        <v>46.425035163052485</v>
      </c>
      <c r="O222">
        <f t="shared" si="67"/>
        <v>48.999999999999979</v>
      </c>
      <c r="P222">
        <f t="shared" si="68"/>
        <v>0.70877916279469444</v>
      </c>
      <c r="Q222">
        <f t="shared" si="69"/>
        <v>1301.8243385966045</v>
      </c>
      <c r="R222">
        <f t="shared" si="70"/>
        <v>26.56784364482867</v>
      </c>
      <c r="S222">
        <v>0.1</v>
      </c>
      <c r="T222">
        <f t="shared" si="71"/>
        <v>227.48267229895711</v>
      </c>
      <c r="U222">
        <v>20</v>
      </c>
      <c r="V222">
        <f t="shared" si="72"/>
        <v>26036.48677193209</v>
      </c>
    </row>
    <row r="223" spans="1:22">
      <c r="A223">
        <v>2.8570000000000002</v>
      </c>
      <c r="B223">
        <v>500</v>
      </c>
      <c r="C223" s="6">
        <f t="shared" si="56"/>
        <v>24.484139428825117</v>
      </c>
      <c r="D223" s="12">
        <f t="shared" si="55"/>
        <v>49.999999999999986</v>
      </c>
      <c r="E223">
        <f t="shared" si="57"/>
        <v>22.070886787555516</v>
      </c>
      <c r="F223" s="7">
        <f t="shared" si="58"/>
        <v>155.09704279983561</v>
      </c>
      <c r="G223">
        <f t="shared" si="59"/>
        <v>13.699966576630327</v>
      </c>
      <c r="H223">
        <f t="shared" si="60"/>
        <v>43.609718745789053</v>
      </c>
      <c r="I223">
        <f t="shared" si="61"/>
        <v>3649.6439403940567</v>
      </c>
      <c r="J223">
        <f t="shared" si="62"/>
        <v>0.18069533673104671</v>
      </c>
      <c r="K223">
        <f t="shared" si="63"/>
        <v>3091.0971076575174</v>
      </c>
      <c r="L223">
        <f t="shared" si="64"/>
        <v>0.56909362813964703</v>
      </c>
      <c r="M223">
        <f t="shared" si="65"/>
        <v>2317.6705006653251</v>
      </c>
      <c r="N223">
        <f t="shared" si="66"/>
        <v>46.353410013306515</v>
      </c>
      <c r="O223">
        <f t="shared" si="67"/>
        <v>49.999999999999986</v>
      </c>
      <c r="P223">
        <f t="shared" si="68"/>
        <v>0.70768564905811471</v>
      </c>
      <c r="Q223">
        <f t="shared" si="69"/>
        <v>1331.9734397287316</v>
      </c>
      <c r="R223">
        <f t="shared" si="70"/>
        <v>26.63946879457464</v>
      </c>
      <c r="S223">
        <v>0.1</v>
      </c>
      <c r="T223">
        <f t="shared" si="71"/>
        <v>231.76705006653253</v>
      </c>
      <c r="U223">
        <v>20</v>
      </c>
      <c r="V223">
        <f t="shared" si="72"/>
        <v>26639.468794574634</v>
      </c>
    </row>
    <row r="224" spans="1:22">
      <c r="A224">
        <v>2.8570000000000002</v>
      </c>
      <c r="B224">
        <v>500</v>
      </c>
      <c r="C224" s="6">
        <f t="shared" si="56"/>
        <v>24.484139428825117</v>
      </c>
      <c r="D224" s="12">
        <f t="shared" si="55"/>
        <v>50.999999999999986</v>
      </c>
      <c r="E224">
        <f t="shared" si="57"/>
        <v>22.070886787555516</v>
      </c>
      <c r="F224" s="7">
        <f t="shared" si="58"/>
        <v>155.09704279983561</v>
      </c>
      <c r="G224">
        <f t="shared" si="59"/>
        <v>13.699966576630327</v>
      </c>
      <c r="H224">
        <f t="shared" si="60"/>
        <v>43.609718745789053</v>
      </c>
      <c r="I224">
        <f t="shared" si="61"/>
        <v>3722.6368192019381</v>
      </c>
      <c r="J224">
        <f t="shared" si="62"/>
        <v>0.18071274327127682</v>
      </c>
      <c r="K224">
        <f t="shared" si="63"/>
        <v>3152.8725682150421</v>
      </c>
      <c r="L224">
        <f t="shared" si="64"/>
        <v>0.56791050285986655</v>
      </c>
      <c r="M224">
        <f t="shared" si="65"/>
        <v>2360.3136966549791</v>
      </c>
      <c r="N224">
        <f t="shared" si="66"/>
        <v>46.280660718725095</v>
      </c>
      <c r="O224">
        <f t="shared" si="67"/>
        <v>50.999999999999986</v>
      </c>
      <c r="P224">
        <f t="shared" si="68"/>
        <v>0.70657497280496329</v>
      </c>
      <c r="Q224">
        <f t="shared" si="69"/>
        <v>1362.3231225469588</v>
      </c>
      <c r="R224">
        <f t="shared" si="70"/>
        <v>26.71221808915606</v>
      </c>
      <c r="S224">
        <v>0.1</v>
      </c>
      <c r="T224">
        <f t="shared" si="71"/>
        <v>236.03136966549792</v>
      </c>
      <c r="U224">
        <v>20</v>
      </c>
      <c r="V224">
        <f t="shared" si="72"/>
        <v>27246.462450939176</v>
      </c>
    </row>
    <row r="225" spans="1:22">
      <c r="A225">
        <v>2.8570000000000002</v>
      </c>
      <c r="B225">
        <v>500</v>
      </c>
      <c r="C225" s="6">
        <f t="shared" si="56"/>
        <v>24.484139428825117</v>
      </c>
      <c r="D225" s="12">
        <f t="shared" si="55"/>
        <v>51.999999999999986</v>
      </c>
      <c r="E225">
        <f t="shared" si="57"/>
        <v>22.070886787555516</v>
      </c>
      <c r="F225" s="7">
        <f t="shared" si="58"/>
        <v>155.09704279983561</v>
      </c>
      <c r="G225">
        <f t="shared" si="59"/>
        <v>13.699966576630327</v>
      </c>
      <c r="H225">
        <f t="shared" si="60"/>
        <v>43.609718745789053</v>
      </c>
      <c r="I225">
        <f t="shared" si="61"/>
        <v>3795.6296980098191</v>
      </c>
      <c r="J225">
        <f t="shared" si="62"/>
        <v>0.18072623331792581</v>
      </c>
      <c r="K225">
        <f t="shared" si="63"/>
        <v>3214.6568704108709</v>
      </c>
      <c r="L225">
        <f t="shared" si="64"/>
        <v>0.56671127058386594</v>
      </c>
      <c r="M225">
        <f t="shared" si="65"/>
        <v>2402.7551071206472</v>
      </c>
      <c r="N225">
        <f t="shared" si="66"/>
        <v>46.20682898308938</v>
      </c>
      <c r="O225">
        <f t="shared" si="67"/>
        <v>51.999999999999993</v>
      </c>
      <c r="P225">
        <f t="shared" si="68"/>
        <v>0.70544777073418896</v>
      </c>
      <c r="Q225">
        <f t="shared" si="69"/>
        <v>1392.8745908891722</v>
      </c>
      <c r="R225">
        <f t="shared" si="70"/>
        <v>26.786049824791778</v>
      </c>
      <c r="S225">
        <v>0.1</v>
      </c>
      <c r="T225">
        <f t="shared" si="71"/>
        <v>240.27551071206472</v>
      </c>
      <c r="U225">
        <v>20</v>
      </c>
      <c r="V225">
        <f t="shared" si="72"/>
        <v>27857.491817783444</v>
      </c>
    </row>
    <row r="226" spans="1:22">
      <c r="A226">
        <v>2.8570000000000002</v>
      </c>
      <c r="B226">
        <v>500</v>
      </c>
      <c r="C226" s="6">
        <f t="shared" si="56"/>
        <v>24.484139428825117</v>
      </c>
      <c r="D226" s="12">
        <f t="shared" si="55"/>
        <v>52.999999999999986</v>
      </c>
      <c r="E226">
        <f t="shared" si="57"/>
        <v>22.070886787555516</v>
      </c>
      <c r="F226" s="7">
        <f t="shared" si="58"/>
        <v>155.09704279983561</v>
      </c>
      <c r="G226">
        <f t="shared" si="59"/>
        <v>13.699966576630327</v>
      </c>
      <c r="H226">
        <f t="shared" si="60"/>
        <v>43.609718745789053</v>
      </c>
      <c r="I226">
        <f t="shared" si="61"/>
        <v>3868.6225768177005</v>
      </c>
      <c r="J226">
        <f t="shared" si="62"/>
        <v>0.18073663596522463</v>
      </c>
      <c r="K226">
        <f t="shared" si="63"/>
        <v>3276.4483280856207</v>
      </c>
      <c r="L226">
        <f t="shared" si="64"/>
        <v>0.56549629066335916</v>
      </c>
      <c r="M226">
        <f t="shared" si="65"/>
        <v>2444.9936248146632</v>
      </c>
      <c r="N226">
        <f t="shared" si="66"/>
        <v>46.131955185182335</v>
      </c>
      <c r="O226">
        <f t="shared" si="67"/>
        <v>52.999999999999986</v>
      </c>
      <c r="P226">
        <f t="shared" si="68"/>
        <v>0.70430465931576081</v>
      </c>
      <c r="Q226">
        <f t="shared" si="69"/>
        <v>1423.6289520030371</v>
      </c>
      <c r="R226">
        <f t="shared" si="70"/>
        <v>26.86092362269882</v>
      </c>
      <c r="S226">
        <v>0.1</v>
      </c>
      <c r="T226">
        <f t="shared" si="71"/>
        <v>244.49936248146633</v>
      </c>
      <c r="U226">
        <v>20</v>
      </c>
      <c r="V226">
        <f t="shared" si="72"/>
        <v>28472.57904006074</v>
      </c>
    </row>
    <row r="227" spans="1:22">
      <c r="A227">
        <v>2.8570000000000002</v>
      </c>
      <c r="B227">
        <v>500</v>
      </c>
      <c r="C227" s="6">
        <f t="shared" si="56"/>
        <v>24.484139428825117</v>
      </c>
      <c r="D227" s="12">
        <f t="shared" si="55"/>
        <v>53.999999999999986</v>
      </c>
      <c r="E227">
        <f t="shared" si="57"/>
        <v>22.070886787555516</v>
      </c>
      <c r="F227" s="7">
        <f t="shared" si="58"/>
        <v>155.09704279983561</v>
      </c>
      <c r="G227">
        <f t="shared" si="59"/>
        <v>13.699966576630327</v>
      </c>
      <c r="H227">
        <f t="shared" si="60"/>
        <v>43.609718745789053</v>
      </c>
      <c r="I227">
        <f t="shared" si="61"/>
        <v>3941.6154556255815</v>
      </c>
      <c r="J227">
        <f t="shared" si="62"/>
        <v>0.18074461781823262</v>
      </c>
      <c r="K227">
        <f t="shared" si="63"/>
        <v>3338.245541113587</v>
      </c>
      <c r="L227">
        <f t="shared" si="64"/>
        <v>0.56426595989622741</v>
      </c>
      <c r="M227">
        <f t="shared" si="65"/>
        <v>2487.0282391377536</v>
      </c>
      <c r="N227">
        <f t="shared" si="66"/>
        <v>46.056078502551003</v>
      </c>
      <c r="O227">
        <f t="shared" si="67"/>
        <v>53.999999999999986</v>
      </c>
      <c r="P227">
        <f t="shared" si="68"/>
        <v>0.70314623668016796</v>
      </c>
      <c r="Q227">
        <f t="shared" si="69"/>
        <v>1454.5872164878281</v>
      </c>
      <c r="R227">
        <f t="shared" si="70"/>
        <v>26.936800305330156</v>
      </c>
      <c r="S227">
        <v>0.1</v>
      </c>
      <c r="T227">
        <f t="shared" si="71"/>
        <v>248.70282391377538</v>
      </c>
      <c r="U227">
        <v>20</v>
      </c>
      <c r="V227">
        <f t="shared" si="72"/>
        <v>29091.744329756562</v>
      </c>
    </row>
    <row r="228" spans="1:22">
      <c r="A228">
        <v>2.8570000000000002</v>
      </c>
      <c r="B228">
        <v>500</v>
      </c>
      <c r="C228" s="6">
        <f t="shared" si="56"/>
        <v>24.484139428825117</v>
      </c>
      <c r="D228" s="12">
        <f t="shared" si="55"/>
        <v>54.999999999999986</v>
      </c>
      <c r="E228">
        <f t="shared" si="57"/>
        <v>22.070886787555516</v>
      </c>
      <c r="F228" s="7">
        <f t="shared" si="58"/>
        <v>155.09704279983561</v>
      </c>
      <c r="G228">
        <f t="shared" si="59"/>
        <v>13.699966576630327</v>
      </c>
      <c r="H228">
        <f t="shared" si="60"/>
        <v>43.609718745789053</v>
      </c>
      <c r="I228">
        <f t="shared" si="61"/>
        <v>4014.6083344334625</v>
      </c>
      <c r="J228">
        <f t="shared" si="62"/>
        <v>0.1807507116857219</v>
      </c>
      <c r="K228">
        <f t="shared" si="63"/>
        <v>3400.0473552134713</v>
      </c>
      <c r="L228">
        <f t="shared" si="64"/>
        <v>0.56302070434906604</v>
      </c>
      <c r="M228">
        <f t="shared" si="65"/>
        <v>2528.8580359724592</v>
      </c>
      <c r="N228">
        <f t="shared" si="66"/>
        <v>45.979237017681086</v>
      </c>
      <c r="O228">
        <f t="shared" si="67"/>
        <v>54.999999999999993</v>
      </c>
      <c r="P228">
        <f t="shared" si="68"/>
        <v>0.70197308423940585</v>
      </c>
      <c r="Q228">
        <f t="shared" si="69"/>
        <v>1485.7502984610037</v>
      </c>
      <c r="R228">
        <f t="shared" si="70"/>
        <v>27.013641790200072</v>
      </c>
      <c r="S228">
        <v>0.1</v>
      </c>
      <c r="T228">
        <f t="shared" si="71"/>
        <v>252.88580359724594</v>
      </c>
      <c r="U228">
        <v>20</v>
      </c>
      <c r="V228">
        <f t="shared" si="72"/>
        <v>29715.005969220074</v>
      </c>
    </row>
    <row r="229" spans="1:22">
      <c r="A229">
        <v>2.8570000000000002</v>
      </c>
      <c r="B229">
        <v>500</v>
      </c>
      <c r="C229" s="6">
        <f t="shared" si="56"/>
        <v>24.484139428825117</v>
      </c>
      <c r="D229" s="12">
        <f t="shared" si="55"/>
        <v>55.999999999999986</v>
      </c>
      <c r="E229">
        <f t="shared" si="57"/>
        <v>22.070886787555516</v>
      </c>
      <c r="F229" s="7">
        <f t="shared" si="58"/>
        <v>155.09704279983561</v>
      </c>
      <c r="G229">
        <f t="shared" si="59"/>
        <v>13.699966576630327</v>
      </c>
      <c r="H229">
        <f t="shared" si="60"/>
        <v>43.609718745789053</v>
      </c>
      <c r="I229">
        <f t="shared" si="61"/>
        <v>4087.6012132413439</v>
      </c>
      <c r="J229">
        <f t="shared" si="62"/>
        <v>0.18075534094723983</v>
      </c>
      <c r="K229">
        <f t="shared" si="63"/>
        <v>3461.8528254652138</v>
      </c>
      <c r="L229">
        <f t="shared" si="64"/>
        <v>0.56176097239922407</v>
      </c>
      <c r="M229">
        <f t="shared" si="65"/>
        <v>2570.4821973124699</v>
      </c>
      <c r="N229">
        <f t="shared" si="66"/>
        <v>45.901467809151256</v>
      </c>
      <c r="O229">
        <f t="shared" si="67"/>
        <v>55.999999999999986</v>
      </c>
      <c r="P229">
        <f t="shared" si="68"/>
        <v>0.70078576807864512</v>
      </c>
      <c r="Q229">
        <f t="shared" si="69"/>
        <v>1517.119015928874</v>
      </c>
      <c r="R229">
        <f t="shared" si="70"/>
        <v>27.091410998729899</v>
      </c>
      <c r="S229">
        <v>0.1</v>
      </c>
      <c r="T229">
        <f t="shared" si="71"/>
        <v>257.048219731247</v>
      </c>
      <c r="U229">
        <v>20</v>
      </c>
      <c r="V229">
        <f t="shared" si="72"/>
        <v>30342.380318577481</v>
      </c>
    </row>
    <row r="230" spans="1:22">
      <c r="A230">
        <v>2.8570000000000002</v>
      </c>
      <c r="B230">
        <v>500</v>
      </c>
      <c r="C230" s="6">
        <f t="shared" si="56"/>
        <v>24.484139428825117</v>
      </c>
      <c r="D230" s="12">
        <f t="shared" si="55"/>
        <v>56.999999999999986</v>
      </c>
      <c r="E230">
        <f t="shared" si="57"/>
        <v>22.070886787555516</v>
      </c>
      <c r="F230" s="7">
        <f t="shared" si="58"/>
        <v>155.09704279983561</v>
      </c>
      <c r="G230">
        <f t="shared" si="59"/>
        <v>13.699966576630327</v>
      </c>
      <c r="H230">
        <f t="shared" si="60"/>
        <v>43.609718745789053</v>
      </c>
      <c r="I230">
        <f t="shared" si="61"/>
        <v>4160.5940920492249</v>
      </c>
      <c r="J230">
        <f t="shared" si="62"/>
        <v>0.1807588400754376</v>
      </c>
      <c r="K230">
        <f t="shared" si="63"/>
        <v>3523.6611836701627</v>
      </c>
      <c r="L230">
        <f t="shared" si="64"/>
        <v>0.56048722887431168</v>
      </c>
      <c r="M230">
        <f t="shared" si="65"/>
        <v>2611.9000007063287</v>
      </c>
      <c r="N230">
        <f t="shared" si="66"/>
        <v>45.822807029935603</v>
      </c>
      <c r="O230">
        <f t="shared" si="67"/>
        <v>56.999999999999986</v>
      </c>
      <c r="P230">
        <f t="shared" si="68"/>
        <v>0.69958484015168865</v>
      </c>
      <c r="Q230">
        <f t="shared" si="69"/>
        <v>1548.6940913428959</v>
      </c>
      <c r="R230">
        <f t="shared" si="70"/>
        <v>27.170071777945552</v>
      </c>
      <c r="S230">
        <v>0.1</v>
      </c>
      <c r="T230">
        <f t="shared" si="71"/>
        <v>261.19000007063289</v>
      </c>
      <c r="U230">
        <v>20</v>
      </c>
      <c r="V230">
        <f t="shared" si="72"/>
        <v>30973.88182685792</v>
      </c>
    </row>
    <row r="231" spans="1:22">
      <c r="A231">
        <v>2.8570000000000002</v>
      </c>
      <c r="B231">
        <v>500</v>
      </c>
      <c r="C231" s="6">
        <f t="shared" si="56"/>
        <v>24.484139428825117</v>
      </c>
      <c r="D231" s="12">
        <f t="shared" si="55"/>
        <v>57.999999999999986</v>
      </c>
      <c r="E231">
        <f t="shared" si="57"/>
        <v>22.070886787555516</v>
      </c>
      <c r="F231" s="7">
        <f t="shared" si="58"/>
        <v>155.09704279983561</v>
      </c>
      <c r="G231">
        <f t="shared" si="59"/>
        <v>13.699966576630327</v>
      </c>
      <c r="H231">
        <f t="shared" si="60"/>
        <v>43.609718745789053</v>
      </c>
      <c r="I231">
        <f t="shared" si="61"/>
        <v>4233.5869708571063</v>
      </c>
      <c r="J231">
        <f t="shared" si="62"/>
        <v>0.18076147178174251</v>
      </c>
      <c r="K231">
        <f t="shared" si="63"/>
        <v>3585.4718095338244</v>
      </c>
      <c r="L231">
        <f t="shared" si="64"/>
        <v>0.55919995016485169</v>
      </c>
      <c r="M231">
        <f t="shared" si="65"/>
        <v>2653.1108185320763</v>
      </c>
      <c r="N231">
        <f t="shared" si="66"/>
        <v>45.743289974690981</v>
      </c>
      <c r="O231">
        <f t="shared" si="67"/>
        <v>57.999999999999993</v>
      </c>
      <c r="P231">
        <f t="shared" si="68"/>
        <v>0.69837083930825927</v>
      </c>
      <c r="Q231">
        <f t="shared" si="69"/>
        <v>1580.4761523250295</v>
      </c>
      <c r="R231">
        <f t="shared" si="70"/>
        <v>27.24958883319017</v>
      </c>
      <c r="S231">
        <v>0.1</v>
      </c>
      <c r="T231">
        <f t="shared" si="71"/>
        <v>265.31108185320767</v>
      </c>
      <c r="U231">
        <v>20</v>
      </c>
      <c r="V231">
        <f t="shared" si="72"/>
        <v>31609.523046500588</v>
      </c>
    </row>
    <row r="232" spans="1:22">
      <c r="A232">
        <v>2.8570000000000002</v>
      </c>
      <c r="B232">
        <v>500</v>
      </c>
      <c r="C232" s="6">
        <f t="shared" si="56"/>
        <v>24.484139428825117</v>
      </c>
      <c r="D232" s="12">
        <f t="shared" si="55"/>
        <v>58.999999999999986</v>
      </c>
      <c r="E232">
        <f t="shared" si="57"/>
        <v>22.070886787555516</v>
      </c>
      <c r="F232" s="7">
        <f t="shared" si="58"/>
        <v>155.09704279983561</v>
      </c>
      <c r="G232">
        <f t="shared" si="59"/>
        <v>13.699966576630327</v>
      </c>
      <c r="H232">
        <f t="shared" si="60"/>
        <v>43.609718745789053</v>
      </c>
      <c r="I232">
        <f t="shared" si="61"/>
        <v>4306.5798496649877</v>
      </c>
      <c r="J232">
        <f t="shared" si="62"/>
        <v>0.1807634412292792</v>
      </c>
      <c r="K232">
        <f t="shared" si="63"/>
        <v>3647.2842055318529</v>
      </c>
      <c r="L232">
        <f t="shared" si="64"/>
        <v>0.55789962018821626</v>
      </c>
      <c r="M232">
        <f t="shared" si="65"/>
        <v>2694.1141171178356</v>
      </c>
      <c r="N232">
        <f t="shared" si="66"/>
        <v>45.662951137590447</v>
      </c>
      <c r="O232">
        <f t="shared" si="67"/>
        <v>58.999999999999993</v>
      </c>
      <c r="P232">
        <f t="shared" si="68"/>
        <v>0.6971442921769534</v>
      </c>
      <c r="Q232">
        <f t="shared" si="69"/>
        <v>1612.4657325471521</v>
      </c>
      <c r="R232">
        <f t="shared" si="70"/>
        <v>27.329927670290722</v>
      </c>
      <c r="S232">
        <v>0.1</v>
      </c>
      <c r="T232">
        <f t="shared" si="71"/>
        <v>269.41141171178356</v>
      </c>
      <c r="U232">
        <v>20</v>
      </c>
      <c r="V232">
        <f t="shared" si="72"/>
        <v>32249.314650943044</v>
      </c>
    </row>
    <row r="233" spans="1:22">
      <c r="A233">
        <v>2.8570000000000002</v>
      </c>
      <c r="B233">
        <v>500</v>
      </c>
      <c r="C233" s="6">
        <f t="shared" si="56"/>
        <v>24.484139428825117</v>
      </c>
      <c r="D233" s="12">
        <f t="shared" si="55"/>
        <v>59.999999999999986</v>
      </c>
      <c r="E233">
        <f t="shared" si="57"/>
        <v>22.070886787555516</v>
      </c>
      <c r="F233" s="7">
        <f t="shared" si="58"/>
        <v>155.09704279983561</v>
      </c>
      <c r="G233">
        <f t="shared" si="59"/>
        <v>13.699966576630327</v>
      </c>
      <c r="H233">
        <f t="shared" si="60"/>
        <v>43.609718745789053</v>
      </c>
      <c r="I233">
        <f t="shared" si="61"/>
        <v>4379.5727284728682</v>
      </c>
      <c r="J233">
        <f t="shared" si="62"/>
        <v>0.18076490772513498</v>
      </c>
      <c r="K233">
        <f t="shared" si="63"/>
        <v>3709.0979752358712</v>
      </c>
      <c r="L233">
        <f t="shared" si="64"/>
        <v>0.55658672708791479</v>
      </c>
      <c r="M233">
        <f t="shared" si="65"/>
        <v>2734.9094557219423</v>
      </c>
      <c r="N233">
        <f t="shared" si="66"/>
        <v>45.581824262032384</v>
      </c>
      <c r="O233">
        <f t="shared" si="67"/>
        <v>59.999999999999986</v>
      </c>
      <c r="P233">
        <f t="shared" si="68"/>
        <v>0.69590571392415856</v>
      </c>
      <c r="Q233">
        <f t="shared" si="69"/>
        <v>1644.6632727509261</v>
      </c>
      <c r="R233">
        <f t="shared" si="70"/>
        <v>27.411054545848774</v>
      </c>
      <c r="S233">
        <v>0.1</v>
      </c>
      <c r="T233">
        <f t="shared" si="71"/>
        <v>273.49094557219422</v>
      </c>
      <c r="U233">
        <v>20</v>
      </c>
      <c r="V233">
        <f t="shared" si="72"/>
        <v>32893.265455018525</v>
      </c>
    </row>
    <row r="234" spans="1:22">
      <c r="A234">
        <v>2.8570000000000002</v>
      </c>
      <c r="B234">
        <v>500</v>
      </c>
      <c r="C234" s="6">
        <f t="shared" si="56"/>
        <v>24.484139428825117</v>
      </c>
      <c r="D234" s="12">
        <f t="shared" si="55"/>
        <v>60.999999999999986</v>
      </c>
      <c r="E234">
        <f t="shared" si="57"/>
        <v>22.070886787555516</v>
      </c>
      <c r="F234" s="7">
        <f t="shared" si="58"/>
        <v>155.09704279983561</v>
      </c>
      <c r="G234">
        <f t="shared" si="59"/>
        <v>13.699966576630327</v>
      </c>
      <c r="H234">
        <f t="shared" si="60"/>
        <v>43.609718745789053</v>
      </c>
      <c r="I234">
        <f t="shared" si="61"/>
        <v>4452.5656072807496</v>
      </c>
      <c r="J234">
        <f t="shared" si="62"/>
        <v>0.18076599426756906</v>
      </c>
      <c r="K234">
        <f t="shared" si="63"/>
        <v>3770.9128048209782</v>
      </c>
      <c r="L234">
        <f t="shared" si="64"/>
        <v>0.55526176056057297</v>
      </c>
      <c r="M234">
        <f t="shared" si="65"/>
        <v>2775.4964853850756</v>
      </c>
      <c r="N234">
        <f t="shared" si="66"/>
        <v>45.499942383361905</v>
      </c>
      <c r="O234">
        <f t="shared" si="67"/>
        <v>60.999999999999986</v>
      </c>
      <c r="P234">
        <f t="shared" si="68"/>
        <v>0.69465560890628864</v>
      </c>
      <c r="Q234">
        <f t="shared" si="69"/>
        <v>1677.0691218956738</v>
      </c>
      <c r="R234">
        <f t="shared" si="70"/>
        <v>27.49293642451925</v>
      </c>
      <c r="S234">
        <v>0.1</v>
      </c>
      <c r="T234">
        <f t="shared" si="71"/>
        <v>277.5496485385076</v>
      </c>
      <c r="U234">
        <v>20</v>
      </c>
      <c r="V234">
        <f t="shared" si="72"/>
        <v>33541.382437913475</v>
      </c>
    </row>
    <row r="235" spans="1:22">
      <c r="A235">
        <v>2.8570000000000002</v>
      </c>
      <c r="B235">
        <v>500</v>
      </c>
      <c r="C235" s="6">
        <f t="shared" si="56"/>
        <v>24.484139428825117</v>
      </c>
      <c r="D235" s="12">
        <f t="shared" si="55"/>
        <v>61.999999999999986</v>
      </c>
      <c r="E235">
        <f t="shared" si="57"/>
        <v>22.070886787555516</v>
      </c>
      <c r="F235" s="7">
        <f t="shared" si="58"/>
        <v>155.09704279983561</v>
      </c>
      <c r="G235">
        <f t="shared" si="59"/>
        <v>13.699966576630327</v>
      </c>
      <c r="H235">
        <f t="shared" si="60"/>
        <v>43.609718745789053</v>
      </c>
      <c r="I235">
        <f t="shared" si="61"/>
        <v>4525.5584860886311</v>
      </c>
      <c r="J235">
        <f t="shared" si="62"/>
        <v>0.18076679528500958</v>
      </c>
      <c r="K235">
        <f t="shared" si="63"/>
        <v>3832.728447446108</v>
      </c>
      <c r="L235">
        <f t="shared" si="64"/>
        <v>0.55392520971265791</v>
      </c>
      <c r="M235">
        <f t="shared" si="65"/>
        <v>2815.874947665779</v>
      </c>
      <c r="N235">
        <f t="shared" si="66"/>
        <v>45.417337865577089</v>
      </c>
      <c r="O235">
        <f t="shared" si="67"/>
        <v>62.000000000000007</v>
      </c>
      <c r="P235">
        <f t="shared" si="68"/>
        <v>0.69339447123018461</v>
      </c>
      <c r="Q235">
        <f t="shared" si="69"/>
        <v>1709.6835384228525</v>
      </c>
      <c r="R235">
        <f t="shared" si="70"/>
        <v>27.57554094230408</v>
      </c>
      <c r="S235">
        <v>0.1</v>
      </c>
      <c r="T235">
        <f t="shared" si="71"/>
        <v>281.58749476657789</v>
      </c>
      <c r="U235">
        <v>20</v>
      </c>
      <c r="V235">
        <f t="shared" si="72"/>
        <v>34193.67076845705</v>
      </c>
    </row>
    <row r="236" spans="1:22">
      <c r="A236">
        <v>2.8570000000000002</v>
      </c>
      <c r="B236">
        <v>500</v>
      </c>
      <c r="C236" s="6">
        <f t="shared" si="56"/>
        <v>24.484139428825117</v>
      </c>
      <c r="D236" s="12">
        <f t="shared" si="55"/>
        <v>62.999999999999986</v>
      </c>
      <c r="E236">
        <f t="shared" si="57"/>
        <v>22.070886787555516</v>
      </c>
      <c r="F236" s="7">
        <f t="shared" si="58"/>
        <v>155.09704279983561</v>
      </c>
      <c r="G236">
        <f t="shared" si="59"/>
        <v>13.699966576630327</v>
      </c>
      <c r="H236">
        <f t="shared" si="60"/>
        <v>43.609718745789053</v>
      </c>
      <c r="I236">
        <f t="shared" si="61"/>
        <v>4598.5513648965116</v>
      </c>
      <c r="J236">
        <f t="shared" si="62"/>
        <v>0.18076738286457017</v>
      </c>
      <c r="K236">
        <f t="shared" si="63"/>
        <v>3894.544710186959</v>
      </c>
      <c r="L236">
        <f t="shared" si="64"/>
        <v>0.55257756135942171</v>
      </c>
      <c r="M236">
        <f t="shared" si="65"/>
        <v>2856.0446732698979</v>
      </c>
      <c r="N236">
        <f t="shared" si="66"/>
        <v>45.334042432855533</v>
      </c>
      <c r="O236">
        <f t="shared" si="67"/>
        <v>62.999999999999986</v>
      </c>
      <c r="P236">
        <f t="shared" si="68"/>
        <v>0.6921227852344356</v>
      </c>
      <c r="Q236">
        <f t="shared" si="69"/>
        <v>1742.5066916266137</v>
      </c>
      <c r="R236">
        <f t="shared" si="70"/>
        <v>27.658836375025622</v>
      </c>
      <c r="S236">
        <v>0.1</v>
      </c>
      <c r="T236">
        <f t="shared" si="71"/>
        <v>285.60446732698978</v>
      </c>
      <c r="U236">
        <v>20</v>
      </c>
      <c r="V236">
        <f t="shared" si="72"/>
        <v>34850.133832532272</v>
      </c>
    </row>
    <row r="237" spans="1:22">
      <c r="A237">
        <v>2.8570000000000002</v>
      </c>
      <c r="B237">
        <v>500</v>
      </c>
      <c r="C237" s="6">
        <f t="shared" si="56"/>
        <v>24.484139428825117</v>
      </c>
      <c r="D237" s="12">
        <f t="shared" si="55"/>
        <v>63.999999999999986</v>
      </c>
      <c r="E237">
        <f t="shared" si="57"/>
        <v>22.070886787555516</v>
      </c>
      <c r="F237" s="7">
        <f t="shared" si="58"/>
        <v>155.09704279983561</v>
      </c>
      <c r="G237">
        <f t="shared" si="59"/>
        <v>13.699966576630327</v>
      </c>
      <c r="H237">
        <f t="shared" si="60"/>
        <v>43.609718745789053</v>
      </c>
      <c r="I237">
        <f t="shared" si="61"/>
        <v>4671.544243704393</v>
      </c>
      <c r="J237">
        <f t="shared" si="62"/>
        <v>0.1807678117297789</v>
      </c>
      <c r="K237">
        <f t="shared" si="63"/>
        <v>3956.3614432042846</v>
      </c>
      <c r="L237">
        <f t="shared" si="64"/>
        <v>0.55121929868907915</v>
      </c>
      <c r="M237">
        <f t="shared" si="65"/>
        <v>2896.0055805836873</v>
      </c>
      <c r="N237">
        <f t="shared" si="66"/>
        <v>45.250087196620122</v>
      </c>
      <c r="O237">
        <f t="shared" si="67"/>
        <v>63.999999999999986</v>
      </c>
      <c r="P237">
        <f t="shared" si="68"/>
        <v>0.69084102590259733</v>
      </c>
      <c r="Q237">
        <f t="shared" si="69"/>
        <v>1775.5386631207057</v>
      </c>
      <c r="R237">
        <f t="shared" si="70"/>
        <v>27.742791611261033</v>
      </c>
      <c r="S237">
        <v>0.1</v>
      </c>
      <c r="T237">
        <f t="shared" si="71"/>
        <v>289.60055805836873</v>
      </c>
      <c r="U237">
        <v>20</v>
      </c>
      <c r="V237">
        <f t="shared" si="72"/>
        <v>35510.773262414114</v>
      </c>
    </row>
    <row r="238" spans="1:22">
      <c r="A238">
        <v>2.8570000000000002</v>
      </c>
      <c r="B238">
        <v>500</v>
      </c>
      <c r="C238" s="6">
        <f t="shared" si="56"/>
        <v>24.484139428825117</v>
      </c>
      <c r="D238" s="12">
        <f t="shared" si="55"/>
        <v>64.999999999999986</v>
      </c>
      <c r="E238">
        <f t="shared" si="57"/>
        <v>22.070886787555516</v>
      </c>
      <c r="F238" s="7">
        <f t="shared" si="58"/>
        <v>155.09704279983561</v>
      </c>
      <c r="G238">
        <f t="shared" si="59"/>
        <v>13.699966576630327</v>
      </c>
      <c r="H238">
        <f t="shared" si="60"/>
        <v>43.609718745789053</v>
      </c>
      <c r="I238">
        <f t="shared" si="61"/>
        <v>4744.5371225122744</v>
      </c>
      <c r="J238">
        <f t="shared" si="62"/>
        <v>0.18076812319128507</v>
      </c>
      <c r="K238">
        <f t="shared" si="63"/>
        <v>4018.1785308440758</v>
      </c>
      <c r="L238">
        <f t="shared" si="64"/>
        <v>0.54985090022550209</v>
      </c>
      <c r="M238">
        <f t="shared" si="65"/>
        <v>2935.7576741195985</v>
      </c>
      <c r="N238">
        <f t="shared" si="66"/>
        <v>45.165502678763062</v>
      </c>
      <c r="O238">
        <f t="shared" si="67"/>
        <v>64.999999999999986</v>
      </c>
      <c r="P238">
        <f t="shared" si="68"/>
        <v>0.68954965921775668</v>
      </c>
      <c r="Q238">
        <f t="shared" si="69"/>
        <v>1808.7794483926755</v>
      </c>
      <c r="R238">
        <f t="shared" si="70"/>
        <v>27.82737612911809</v>
      </c>
      <c r="S238">
        <v>0.1</v>
      </c>
      <c r="T238">
        <f t="shared" si="71"/>
        <v>293.57576741195987</v>
      </c>
      <c r="U238">
        <v>20</v>
      </c>
      <c r="V238">
        <f t="shared" si="72"/>
        <v>36175.58896785351</v>
      </c>
    </row>
    <row r="239" spans="1:22">
      <c r="A239">
        <v>2.8570000000000002</v>
      </c>
      <c r="B239">
        <v>500</v>
      </c>
      <c r="C239" s="6">
        <f t="shared" si="56"/>
        <v>24.484139428825117</v>
      </c>
      <c r="D239" s="12">
        <f t="shared" si="55"/>
        <v>65.999999999999986</v>
      </c>
      <c r="E239">
        <f t="shared" si="57"/>
        <v>22.070886787555516</v>
      </c>
      <c r="F239" s="7">
        <f t="shared" si="58"/>
        <v>155.09704279983561</v>
      </c>
      <c r="G239">
        <f t="shared" si="59"/>
        <v>13.699966576630327</v>
      </c>
      <c r="H239">
        <f t="shared" si="60"/>
        <v>43.609718745789053</v>
      </c>
      <c r="I239">
        <f t="shared" si="61"/>
        <v>4817.530001320155</v>
      </c>
      <c r="J239">
        <f t="shared" si="62"/>
        <v>0.18076834826116051</v>
      </c>
      <c r="K239">
        <f t="shared" si="63"/>
        <v>4079.9958843871564</v>
      </c>
      <c r="L239">
        <f t="shared" si="64"/>
        <v>0.54847283903236943</v>
      </c>
      <c r="M239">
        <f t="shared" si="65"/>
        <v>2975.3010428832054</v>
      </c>
      <c r="N239">
        <f t="shared" si="66"/>
        <v>45.08031883156373</v>
      </c>
      <c r="O239">
        <f t="shared" si="67"/>
        <v>65.999999999999986</v>
      </c>
      <c r="P239">
        <f t="shared" si="68"/>
        <v>0.68824914246662183</v>
      </c>
      <c r="Q239">
        <f t="shared" si="69"/>
        <v>1842.2289584369496</v>
      </c>
      <c r="R239">
        <f t="shared" si="70"/>
        <v>27.912559976317425</v>
      </c>
      <c r="S239">
        <v>0.1</v>
      </c>
      <c r="T239">
        <f t="shared" si="71"/>
        <v>297.53010428832056</v>
      </c>
      <c r="U239">
        <v>20</v>
      </c>
      <c r="V239">
        <f t="shared" si="72"/>
        <v>36844.579168738994</v>
      </c>
    </row>
    <row r="240" spans="1:22">
      <c r="A240">
        <v>2.8570000000000002</v>
      </c>
      <c r="B240">
        <v>500</v>
      </c>
      <c r="C240" s="6">
        <f t="shared" si="56"/>
        <v>24.484139428825117</v>
      </c>
      <c r="D240" s="12">
        <f t="shared" si="55"/>
        <v>66.999999999999986</v>
      </c>
      <c r="E240">
        <f t="shared" si="57"/>
        <v>22.070886787555516</v>
      </c>
      <c r="F240" s="7">
        <f t="shared" si="58"/>
        <v>155.09704279983561</v>
      </c>
      <c r="G240">
        <f t="shared" si="59"/>
        <v>13.699966576630327</v>
      </c>
      <c r="H240">
        <f t="shared" si="60"/>
        <v>43.609718745789053</v>
      </c>
      <c r="I240">
        <f t="shared" si="61"/>
        <v>4890.5228801280364</v>
      </c>
      <c r="J240">
        <f t="shared" si="62"/>
        <v>0.18076851009144179</v>
      </c>
      <c r="K240">
        <f t="shared" si="63"/>
        <v>4141.8134361910634</v>
      </c>
      <c r="L240">
        <f t="shared" si="64"/>
        <v>0.54708558211061797</v>
      </c>
      <c r="M240">
        <f t="shared" si="65"/>
        <v>3014.6358586691395</v>
      </c>
      <c r="N240">
        <f t="shared" si="66"/>
        <v>44.994565054763285</v>
      </c>
      <c r="O240">
        <f t="shared" si="67"/>
        <v>66.999999999999986</v>
      </c>
      <c r="P240">
        <f t="shared" si="68"/>
        <v>0.6869399245002028</v>
      </c>
      <c r="Q240">
        <f t="shared" si="69"/>
        <v>1875.8870214588967</v>
      </c>
      <c r="R240">
        <f t="shared" si="70"/>
        <v>27.998313753117866</v>
      </c>
      <c r="S240">
        <v>0.1</v>
      </c>
      <c r="T240">
        <f t="shared" si="71"/>
        <v>301.46358586691395</v>
      </c>
      <c r="U240">
        <v>20</v>
      </c>
      <c r="V240">
        <f t="shared" si="72"/>
        <v>37517.740429177931</v>
      </c>
    </row>
    <row r="241" spans="1:22">
      <c r="A241">
        <v>2.8570000000000002</v>
      </c>
      <c r="B241">
        <v>500</v>
      </c>
      <c r="C241" s="6">
        <f t="shared" si="56"/>
        <v>24.484139428825117</v>
      </c>
      <c r="D241" s="12">
        <f t="shared" si="55"/>
        <v>67.999999999999986</v>
      </c>
      <c r="E241">
        <f t="shared" si="57"/>
        <v>22.070886787555516</v>
      </c>
      <c r="F241" s="7">
        <f t="shared" si="58"/>
        <v>155.09704279983561</v>
      </c>
      <c r="G241">
        <f t="shared" si="59"/>
        <v>13.699966576630327</v>
      </c>
      <c r="H241">
        <f t="shared" si="60"/>
        <v>43.609718745789053</v>
      </c>
      <c r="I241">
        <f t="shared" si="61"/>
        <v>4963.5157589359178</v>
      </c>
      <c r="J241">
        <f t="shared" si="62"/>
        <v>0.18076862587093245</v>
      </c>
      <c r="K241">
        <f t="shared" si="63"/>
        <v>4203.6311349946645</v>
      </c>
      <c r="L241">
        <f t="shared" si="64"/>
        <v>0.54568958994901839</v>
      </c>
      <c r="M241">
        <f t="shared" si="65"/>
        <v>3053.7623742934184</v>
      </c>
      <c r="N241">
        <f t="shared" si="66"/>
        <v>44.908270210197337</v>
      </c>
      <c r="O241">
        <f t="shared" si="67"/>
        <v>67.999999999999986</v>
      </c>
      <c r="P241">
        <f t="shared" si="68"/>
        <v>0.68562244595721122</v>
      </c>
      <c r="Q241">
        <f t="shared" si="69"/>
        <v>1909.7533846424992</v>
      </c>
      <c r="R241">
        <f t="shared" si="70"/>
        <v>28.084608597683818</v>
      </c>
      <c r="S241">
        <v>0.1</v>
      </c>
      <c r="T241">
        <f t="shared" si="71"/>
        <v>305.37623742934187</v>
      </c>
      <c r="U241">
        <v>20</v>
      </c>
      <c r="V241">
        <f t="shared" si="72"/>
        <v>38195.067692849982</v>
      </c>
    </row>
    <row r="242" spans="1:22">
      <c r="A242">
        <v>2.8570000000000002</v>
      </c>
      <c r="B242">
        <v>500</v>
      </c>
      <c r="C242" s="6">
        <f t="shared" si="56"/>
        <v>24.484139428825117</v>
      </c>
      <c r="D242" s="12">
        <f t="shared" si="55"/>
        <v>68.999999999999986</v>
      </c>
      <c r="E242">
        <f t="shared" si="57"/>
        <v>22.070886787555516</v>
      </c>
      <c r="F242" s="7">
        <f t="shared" si="58"/>
        <v>155.09704279983561</v>
      </c>
      <c r="G242">
        <f t="shared" si="59"/>
        <v>13.699966576630327</v>
      </c>
      <c r="H242">
        <f t="shared" si="60"/>
        <v>43.609718745789053</v>
      </c>
      <c r="I242">
        <f t="shared" si="61"/>
        <v>5036.5086377437992</v>
      </c>
      <c r="J242">
        <f t="shared" si="62"/>
        <v>0.18076870829098887</v>
      </c>
      <c r="K242">
        <f t="shared" si="63"/>
        <v>4265.4489421840281</v>
      </c>
      <c r="L242">
        <f t="shared" si="64"/>
        <v>0.54428531619478582</v>
      </c>
      <c r="M242">
        <f t="shared" si="65"/>
        <v>3092.6809217691202</v>
      </c>
      <c r="N242">
        <f t="shared" si="66"/>
        <v>44.821462634335084</v>
      </c>
      <c r="O242">
        <f t="shared" si="67"/>
        <v>69</v>
      </c>
      <c r="P242">
        <f t="shared" si="68"/>
        <v>0.68429713945549742</v>
      </c>
      <c r="Q242">
        <f t="shared" si="69"/>
        <v>1943.8277159746794</v>
      </c>
      <c r="R242">
        <f t="shared" si="70"/>
        <v>28.171416173546085</v>
      </c>
      <c r="S242">
        <v>0.1</v>
      </c>
      <c r="T242">
        <f t="shared" si="71"/>
        <v>309.26809217691203</v>
      </c>
      <c r="U242">
        <v>20</v>
      </c>
      <c r="V242">
        <f t="shared" si="72"/>
        <v>38876.554319493589</v>
      </c>
    </row>
    <row r="243" spans="1:22">
      <c r="A243">
        <v>2.8570000000000002</v>
      </c>
      <c r="B243">
        <v>500</v>
      </c>
      <c r="C243" s="6">
        <f t="shared" si="56"/>
        <v>24.484139428825117</v>
      </c>
      <c r="D243" s="12">
        <f t="shared" si="55"/>
        <v>69.999999999999986</v>
      </c>
      <c r="E243">
        <f t="shared" si="57"/>
        <v>22.070886787555516</v>
      </c>
      <c r="F243" s="7">
        <f t="shared" si="58"/>
        <v>155.09704279983561</v>
      </c>
      <c r="G243">
        <f t="shared" si="59"/>
        <v>13.699966576630327</v>
      </c>
      <c r="H243">
        <f t="shared" si="60"/>
        <v>43.609718745789053</v>
      </c>
      <c r="I243">
        <f t="shared" si="61"/>
        <v>5109.5015165516797</v>
      </c>
      <c r="J243">
        <f t="shared" si="62"/>
        <v>0.18076876667092387</v>
      </c>
      <c r="K243">
        <f t="shared" si="63"/>
        <v>4327.2668288453124</v>
      </c>
      <c r="L243">
        <f t="shared" si="64"/>
        <v>0.54287320741725553</v>
      </c>
      <c r="M243">
        <f t="shared" si="65"/>
        <v>3131.3919104319179</v>
      </c>
      <c r="N243">
        <f t="shared" si="66"/>
        <v>44.734170149027406</v>
      </c>
      <c r="O243">
        <f t="shared" si="67"/>
        <v>69.999999999999986</v>
      </c>
      <c r="P243">
        <f t="shared" si="68"/>
        <v>0.68296442975614358</v>
      </c>
      <c r="Q243">
        <f t="shared" si="69"/>
        <v>1978.1096061197618</v>
      </c>
      <c r="R243">
        <f t="shared" si="70"/>
        <v>28.258708658853745</v>
      </c>
      <c r="S243">
        <v>0.1</v>
      </c>
      <c r="T243">
        <f t="shared" si="71"/>
        <v>313.13919104319183</v>
      </c>
      <c r="U243">
        <v>20</v>
      </c>
      <c r="V243">
        <f t="shared" si="72"/>
        <v>39562.192122395238</v>
      </c>
    </row>
    <row r="244" spans="1:22">
      <c r="A244">
        <v>2.8570000000000002</v>
      </c>
      <c r="B244">
        <v>500</v>
      </c>
      <c r="C244" s="6">
        <f t="shared" si="56"/>
        <v>24.484139428825117</v>
      </c>
      <c r="D244" s="12">
        <f t="shared" si="55"/>
        <v>70.999999999999986</v>
      </c>
      <c r="E244">
        <f t="shared" si="57"/>
        <v>22.070886787555516</v>
      </c>
      <c r="F244" s="7">
        <f t="shared" si="58"/>
        <v>155.09704279983561</v>
      </c>
      <c r="G244">
        <f t="shared" si="59"/>
        <v>13.699966576630327</v>
      </c>
      <c r="H244">
        <f t="shared" si="60"/>
        <v>43.609718745789053</v>
      </c>
      <c r="I244">
        <f t="shared" si="61"/>
        <v>5182.4943953595612</v>
      </c>
      <c r="J244">
        <f t="shared" si="62"/>
        <v>0.18076880781655552</v>
      </c>
      <c r="K244">
        <f t="shared" si="63"/>
        <v>4389.0847734561048</v>
      </c>
      <c r="L244">
        <f t="shared" si="64"/>
        <v>0.54145370294292217</v>
      </c>
      <c r="M244">
        <f t="shared" si="65"/>
        <v>3169.895825021661</v>
      </c>
      <c r="N244">
        <f t="shared" si="66"/>
        <v>44.646420070727629</v>
      </c>
      <c r="O244">
        <f t="shared" si="67"/>
        <v>70.999999999999986</v>
      </c>
      <c r="P244">
        <f t="shared" si="68"/>
        <v>0.68162473390423861</v>
      </c>
      <c r="Q244">
        <f t="shared" si="69"/>
        <v>2012.5985703379001</v>
      </c>
      <c r="R244">
        <f t="shared" si="70"/>
        <v>28.346458737153529</v>
      </c>
      <c r="S244">
        <v>0.1</v>
      </c>
      <c r="T244">
        <f t="shared" si="71"/>
        <v>316.98958250216612</v>
      </c>
      <c r="U244">
        <v>20</v>
      </c>
      <c r="V244">
        <f t="shared" si="72"/>
        <v>40251.971406758006</v>
      </c>
    </row>
    <row r="245" spans="1:22">
      <c r="A245">
        <v>2.8570000000000002</v>
      </c>
      <c r="B245">
        <v>500</v>
      </c>
      <c r="C245" s="6">
        <f t="shared" si="56"/>
        <v>24.484139428825117</v>
      </c>
      <c r="D245" s="12">
        <f t="shared" si="55"/>
        <v>71.999999999999986</v>
      </c>
      <c r="E245">
        <f t="shared" si="57"/>
        <v>22.070886787555516</v>
      </c>
      <c r="F245" s="7">
        <f t="shared" si="58"/>
        <v>155.09704279983561</v>
      </c>
      <c r="G245">
        <f t="shared" si="59"/>
        <v>13.699966576630327</v>
      </c>
      <c r="H245">
        <f t="shared" si="60"/>
        <v>43.609718745789053</v>
      </c>
      <c r="I245">
        <f t="shared" si="61"/>
        <v>5255.4872741674426</v>
      </c>
      <c r="J245">
        <f t="shared" si="62"/>
        <v>0.18076883667103782</v>
      </c>
      <c r="K245">
        <f t="shared" si="63"/>
        <v>4450.9027600900527</v>
      </c>
      <c r="L245">
        <f t="shared" si="64"/>
        <v>0.54002723474456726</v>
      </c>
      <c r="M245">
        <f t="shared" si="65"/>
        <v>3208.1932237257829</v>
      </c>
      <c r="N245">
        <f t="shared" si="66"/>
        <v>44.558239218413661</v>
      </c>
      <c r="O245">
        <f t="shared" si="67"/>
        <v>71.999999999999986</v>
      </c>
      <c r="P245">
        <f t="shared" si="68"/>
        <v>0.68027846134982684</v>
      </c>
      <c r="Q245">
        <f t="shared" si="69"/>
        <v>2047.2940504416592</v>
      </c>
      <c r="R245">
        <f t="shared" si="70"/>
        <v>28.434639589467494</v>
      </c>
      <c r="S245">
        <v>0.1</v>
      </c>
      <c r="T245">
        <f t="shared" si="71"/>
        <v>320.81932237257831</v>
      </c>
      <c r="U245">
        <v>20</v>
      </c>
      <c r="V245">
        <f t="shared" si="72"/>
        <v>40945.881008833181</v>
      </c>
    </row>
    <row r="246" spans="1:22">
      <c r="A246">
        <v>2.8570000000000002</v>
      </c>
      <c r="B246">
        <v>500</v>
      </c>
      <c r="C246" s="6">
        <f t="shared" si="56"/>
        <v>24.484139428825117</v>
      </c>
      <c r="D246" s="12">
        <f t="shared" si="55"/>
        <v>72.999999999999986</v>
      </c>
      <c r="E246">
        <f t="shared" si="57"/>
        <v>22.070886787555516</v>
      </c>
      <c r="F246" s="7">
        <f t="shared" si="58"/>
        <v>155.09704279983561</v>
      </c>
      <c r="G246">
        <f t="shared" si="59"/>
        <v>13.699966576630327</v>
      </c>
      <c r="H246">
        <f t="shared" si="60"/>
        <v>43.609718745789053</v>
      </c>
      <c r="I246">
        <f t="shared" si="61"/>
        <v>5328.4801529753231</v>
      </c>
      <c r="J246">
        <f t="shared" si="62"/>
        <v>0.18076885680513993</v>
      </c>
      <c r="K246">
        <f t="shared" si="63"/>
        <v>4512.7207770306832</v>
      </c>
      <c r="L246">
        <f t="shared" si="64"/>
        <v>0.53859422737089369</v>
      </c>
      <c r="M246">
        <f t="shared" si="65"/>
        <v>3246.2847361900599</v>
      </c>
      <c r="N246">
        <f t="shared" si="66"/>
        <v>44.469653920411787</v>
      </c>
      <c r="O246">
        <f t="shared" si="67"/>
        <v>73</v>
      </c>
      <c r="P246">
        <f t="shared" si="68"/>
        <v>0.6789260140520883</v>
      </c>
      <c r="Q246">
        <f t="shared" si="69"/>
        <v>2082.1954167852637</v>
      </c>
      <c r="R246">
        <f t="shared" si="70"/>
        <v>28.523224887469368</v>
      </c>
      <c r="S246">
        <v>0.1</v>
      </c>
      <c r="T246">
        <f t="shared" si="71"/>
        <v>324.628473619006</v>
      </c>
      <c r="U246">
        <v>20</v>
      </c>
      <c r="V246">
        <f t="shared" si="72"/>
        <v>41643.908335705273</v>
      </c>
    </row>
    <row r="247" spans="1:22">
      <c r="A247">
        <v>2.8570000000000002</v>
      </c>
      <c r="B247">
        <v>500</v>
      </c>
      <c r="C247" s="6">
        <f t="shared" si="56"/>
        <v>24.484139428825117</v>
      </c>
      <c r="D247" s="12">
        <f t="shared" si="55"/>
        <v>73.999999999999986</v>
      </c>
      <c r="E247">
        <f t="shared" si="57"/>
        <v>22.070886787555516</v>
      </c>
      <c r="F247" s="7">
        <f t="shared" si="58"/>
        <v>155.09704279983561</v>
      </c>
      <c r="G247">
        <f t="shared" si="59"/>
        <v>13.699966576630327</v>
      </c>
      <c r="H247">
        <f t="shared" si="60"/>
        <v>43.609718745789053</v>
      </c>
      <c r="I247">
        <f t="shared" si="61"/>
        <v>5401.4730317832045</v>
      </c>
      <c r="J247">
        <f t="shared" si="62"/>
        <v>0.18076887078428694</v>
      </c>
      <c r="K247">
        <f t="shared" si="63"/>
        <v>4574.5388157086609</v>
      </c>
      <c r="L247">
        <f t="shared" si="64"/>
        <v>0.53715509790612426</v>
      </c>
      <c r="M247">
        <f t="shared" si="65"/>
        <v>3284.1710615018951</v>
      </c>
      <c r="N247">
        <f t="shared" si="66"/>
        <v>44.380690020295887</v>
      </c>
      <c r="O247">
        <f t="shared" si="67"/>
        <v>73.999999999999986</v>
      </c>
      <c r="P247">
        <f t="shared" si="68"/>
        <v>0.67756778656940286</v>
      </c>
      <c r="Q247">
        <f t="shared" si="69"/>
        <v>2117.3019702813094</v>
      </c>
      <c r="R247">
        <f t="shared" si="70"/>
        <v>28.612188787585268</v>
      </c>
      <c r="S247">
        <v>0.1</v>
      </c>
      <c r="T247">
        <f t="shared" si="71"/>
        <v>328.41710615018951</v>
      </c>
      <c r="U247">
        <v>20</v>
      </c>
      <c r="V247">
        <f t="shared" si="72"/>
        <v>42346.039405626187</v>
      </c>
    </row>
    <row r="248" spans="1:22">
      <c r="A248">
        <v>2.8570000000000002</v>
      </c>
      <c r="B248">
        <v>500</v>
      </c>
      <c r="C248" s="6">
        <f t="shared" si="56"/>
        <v>24.484139428825117</v>
      </c>
      <c r="D248" s="12">
        <f t="shared" si="55"/>
        <v>74.999999999999986</v>
      </c>
      <c r="E248">
        <f t="shared" si="57"/>
        <v>22.070886787555516</v>
      </c>
      <c r="F248" s="7">
        <f t="shared" si="58"/>
        <v>155.09704279983561</v>
      </c>
      <c r="G248">
        <f t="shared" si="59"/>
        <v>13.699966576630327</v>
      </c>
      <c r="H248">
        <f t="shared" si="60"/>
        <v>43.609718745789053</v>
      </c>
      <c r="I248">
        <f t="shared" si="61"/>
        <v>5474.465910591086</v>
      </c>
      <c r="J248">
        <f t="shared" si="62"/>
        <v>0.18076888044164879</v>
      </c>
      <c r="K248">
        <f t="shared" si="63"/>
        <v>4636.3568698926456</v>
      </c>
      <c r="L248">
        <f t="shared" si="64"/>
        <v>0.53571025595148347</v>
      </c>
      <c r="M248">
        <f t="shared" si="65"/>
        <v>3321.8529661510483</v>
      </c>
      <c r="N248">
        <f t="shared" si="66"/>
        <v>44.291372882013988</v>
      </c>
      <c r="O248">
        <f t="shared" si="67"/>
        <v>74.999999999999986</v>
      </c>
      <c r="P248">
        <f t="shared" si="68"/>
        <v>0.67620416613761813</v>
      </c>
      <c r="Q248">
        <f t="shared" si="69"/>
        <v>2152.6129444400376</v>
      </c>
      <c r="R248">
        <f t="shared" si="70"/>
        <v>28.701505925867171</v>
      </c>
      <c r="S248">
        <v>0.1</v>
      </c>
      <c r="T248">
        <f t="shared" si="71"/>
        <v>332.18529661510485</v>
      </c>
      <c r="U248">
        <v>20</v>
      </c>
      <c r="V248">
        <f t="shared" si="72"/>
        <v>43052.258888800752</v>
      </c>
    </row>
    <row r="249" spans="1:22">
      <c r="A249">
        <v>2.8570000000000002</v>
      </c>
      <c r="B249">
        <v>500</v>
      </c>
      <c r="C249" s="6">
        <f t="shared" si="56"/>
        <v>24.484139428825117</v>
      </c>
      <c r="D249" s="12">
        <f t="shared" ref="D249:D273" si="73">D248+1</f>
        <v>75.999999999999986</v>
      </c>
      <c r="E249">
        <f t="shared" si="57"/>
        <v>22.070886787555516</v>
      </c>
      <c r="F249" s="7">
        <f t="shared" si="58"/>
        <v>155.09704279983561</v>
      </c>
      <c r="G249">
        <f t="shared" si="59"/>
        <v>13.699966576630327</v>
      </c>
      <c r="H249">
        <f t="shared" si="60"/>
        <v>43.609718745789053</v>
      </c>
      <c r="I249">
        <f t="shared" si="61"/>
        <v>5547.4587893989674</v>
      </c>
      <c r="J249">
        <f t="shared" si="62"/>
        <v>0.18076888708008465</v>
      </c>
      <c r="K249">
        <f t="shared" si="63"/>
        <v>4698.1749350774653</v>
      </c>
      <c r="L249">
        <f t="shared" si="64"/>
        <v>0.53426010362246479</v>
      </c>
      <c r="M249">
        <f t="shared" si="65"/>
        <v>3359.3312819724561</v>
      </c>
      <c r="N249">
        <f t="shared" si="66"/>
        <v>44.20172739437443</v>
      </c>
      <c r="O249">
        <f t="shared" si="67"/>
        <v>76</v>
      </c>
      <c r="P249">
        <f t="shared" si="68"/>
        <v>0.67483553273854091</v>
      </c>
      <c r="Q249">
        <f t="shared" si="69"/>
        <v>2188.1275074265118</v>
      </c>
      <c r="R249">
        <f t="shared" si="70"/>
        <v>28.791151413506739</v>
      </c>
      <c r="S249">
        <v>0.1</v>
      </c>
      <c r="T249">
        <f t="shared" si="71"/>
        <v>335.93312819724565</v>
      </c>
      <c r="U249">
        <v>20</v>
      </c>
      <c r="V249">
        <f t="shared" si="72"/>
        <v>43762.550148530237</v>
      </c>
    </row>
    <row r="250" spans="1:22">
      <c r="A250">
        <v>2.8570000000000002</v>
      </c>
      <c r="B250">
        <v>500</v>
      </c>
      <c r="C250" s="6">
        <f t="shared" si="56"/>
        <v>24.484139428825117</v>
      </c>
      <c r="D250" s="12">
        <f t="shared" si="73"/>
        <v>76.999999999999986</v>
      </c>
      <c r="E250">
        <f t="shared" si="57"/>
        <v>22.070886787555516</v>
      </c>
      <c r="F250" s="7">
        <f t="shared" si="58"/>
        <v>155.09704279983561</v>
      </c>
      <c r="G250">
        <f t="shared" si="59"/>
        <v>13.699966576630327</v>
      </c>
      <c r="H250">
        <f t="shared" si="60"/>
        <v>43.609718745789053</v>
      </c>
      <c r="I250">
        <f t="shared" si="61"/>
        <v>5620.4516682068479</v>
      </c>
      <c r="J250">
        <f t="shared" si="62"/>
        <v>0.18076889162057175</v>
      </c>
      <c r="K250">
        <f t="shared" si="63"/>
        <v>4759.9930080245749</v>
      </c>
      <c r="L250">
        <f t="shared" si="64"/>
        <v>0.53280503555734815</v>
      </c>
      <c r="M250">
        <f t="shared" si="65"/>
        <v>3396.6069040755351</v>
      </c>
      <c r="N250">
        <f t="shared" si="66"/>
        <v>44.111777975006959</v>
      </c>
      <c r="O250">
        <f t="shared" si="67"/>
        <v>76.999999999999986</v>
      </c>
      <c r="P250">
        <f t="shared" si="68"/>
        <v>0.67346225916041158</v>
      </c>
      <c r="Q250">
        <f t="shared" si="69"/>
        <v>2223.8447641313123</v>
      </c>
      <c r="R250">
        <f t="shared" si="70"/>
        <v>28.881100832874193</v>
      </c>
      <c r="S250">
        <v>0.1</v>
      </c>
      <c r="T250">
        <f t="shared" si="71"/>
        <v>339.66069040755355</v>
      </c>
      <c r="U250">
        <v>20</v>
      </c>
      <c r="V250">
        <f t="shared" si="72"/>
        <v>44476.895282626247</v>
      </c>
    </row>
    <row r="251" spans="1:22">
      <c r="A251">
        <v>2.8570000000000002</v>
      </c>
      <c r="B251">
        <v>500</v>
      </c>
      <c r="C251" s="6">
        <f t="shared" si="56"/>
        <v>24.484139428825117</v>
      </c>
      <c r="D251" s="12">
        <f t="shared" si="73"/>
        <v>77.999999999999986</v>
      </c>
      <c r="E251">
        <f t="shared" si="57"/>
        <v>22.070886787555516</v>
      </c>
      <c r="F251" s="7">
        <f t="shared" si="58"/>
        <v>155.09704279983561</v>
      </c>
      <c r="G251">
        <f t="shared" si="59"/>
        <v>13.699966576630327</v>
      </c>
      <c r="H251">
        <f t="shared" si="60"/>
        <v>43.609718745789053</v>
      </c>
      <c r="I251">
        <f t="shared" si="61"/>
        <v>5693.4445470147293</v>
      </c>
      <c r="J251">
        <f t="shared" si="62"/>
        <v>0.18076889471064342</v>
      </c>
      <c r="K251">
        <f t="shared" si="63"/>
        <v>4821.8110864192031</v>
      </c>
      <c r="L251">
        <f t="shared" si="64"/>
        <v>0.53134543893366482</v>
      </c>
      <c r="M251">
        <f t="shared" si="65"/>
        <v>3433.6807887641489</v>
      </c>
      <c r="N251">
        <f t="shared" si="66"/>
        <v>44.021548573899352</v>
      </c>
      <c r="O251">
        <f t="shared" si="67"/>
        <v>77.999999999999986</v>
      </c>
      <c r="P251">
        <f t="shared" si="68"/>
        <v>0.67208471105189849</v>
      </c>
      <c r="Q251">
        <f t="shared" si="69"/>
        <v>2259.7637582505804</v>
      </c>
      <c r="R251">
        <f t="shared" si="70"/>
        <v>28.971330233981803</v>
      </c>
      <c r="S251">
        <v>0.1</v>
      </c>
      <c r="T251">
        <f t="shared" si="71"/>
        <v>343.36807887641493</v>
      </c>
      <c r="U251">
        <v>20</v>
      </c>
      <c r="V251">
        <f t="shared" si="72"/>
        <v>45195.275165011612</v>
      </c>
    </row>
    <row r="252" spans="1:22">
      <c r="A252">
        <v>2.8570000000000002</v>
      </c>
      <c r="B252">
        <v>500</v>
      </c>
      <c r="C252" s="6">
        <f t="shared" si="56"/>
        <v>24.484139428825117</v>
      </c>
      <c r="D252" s="12">
        <f t="shared" si="73"/>
        <v>78.999999999999986</v>
      </c>
      <c r="E252">
        <f t="shared" si="57"/>
        <v>22.070886787555516</v>
      </c>
      <c r="F252" s="7">
        <f t="shared" si="58"/>
        <v>155.09704279983561</v>
      </c>
      <c r="G252">
        <f t="shared" si="59"/>
        <v>13.699966576630327</v>
      </c>
      <c r="H252">
        <f t="shared" si="60"/>
        <v>43.609718745789053</v>
      </c>
      <c r="I252">
        <f t="shared" si="61"/>
        <v>5766.4374258226107</v>
      </c>
      <c r="J252">
        <f t="shared" si="62"/>
        <v>0.18076889680313682</v>
      </c>
      <c r="K252">
        <f t="shared" si="63"/>
        <v>4883.629168616234</v>
      </c>
      <c r="L252">
        <f t="shared" si="64"/>
        <v>0.52988169349024794</v>
      </c>
      <c r="M252">
        <f t="shared" si="65"/>
        <v>3470.5539514511183</v>
      </c>
      <c r="N252">
        <f t="shared" si="66"/>
        <v>43.93106267659644</v>
      </c>
      <c r="O252">
        <f t="shared" si="67"/>
        <v>78.999999999999986</v>
      </c>
      <c r="P252">
        <f t="shared" si="68"/>
        <v>0.67070324697093797</v>
      </c>
      <c r="Q252">
        <f t="shared" si="69"/>
        <v>2295.8834743714924</v>
      </c>
      <c r="R252">
        <f t="shared" si="70"/>
        <v>29.061816131284719</v>
      </c>
      <c r="S252">
        <v>0.1</v>
      </c>
      <c r="T252">
        <f t="shared" si="71"/>
        <v>347.05539514511185</v>
      </c>
      <c r="U252">
        <v>20</v>
      </c>
      <c r="V252">
        <f t="shared" si="72"/>
        <v>45917.669487429848</v>
      </c>
    </row>
    <row r="253" spans="1:22">
      <c r="A253">
        <v>2.8570000000000002</v>
      </c>
      <c r="B253">
        <v>500</v>
      </c>
      <c r="C253" s="6">
        <f t="shared" si="56"/>
        <v>24.484139428825117</v>
      </c>
      <c r="D253" s="12">
        <f t="shared" si="73"/>
        <v>79.999999999999986</v>
      </c>
      <c r="E253">
        <f t="shared" si="57"/>
        <v>22.070886787555516</v>
      </c>
      <c r="F253" s="7">
        <f t="shared" si="58"/>
        <v>155.09704279983561</v>
      </c>
      <c r="G253">
        <f t="shared" si="59"/>
        <v>13.699966576630327</v>
      </c>
      <c r="H253">
        <f t="shared" si="60"/>
        <v>43.609718745789053</v>
      </c>
      <c r="I253">
        <f t="shared" si="61"/>
        <v>5839.4303046304913</v>
      </c>
      <c r="J253">
        <f t="shared" si="62"/>
        <v>0.18076889821303921</v>
      </c>
      <c r="K253">
        <f t="shared" si="63"/>
        <v>4945.4472534530778</v>
      </c>
      <c r="L253">
        <f t="shared" si="64"/>
        <v>0.52841417155323511</v>
      </c>
      <c r="M253">
        <f t="shared" si="65"/>
        <v>3507.227464571044</v>
      </c>
      <c r="N253">
        <f t="shared" si="66"/>
        <v>43.840343307138056</v>
      </c>
      <c r="O253">
        <f t="shared" si="67"/>
        <v>80</v>
      </c>
      <c r="P253">
        <f t="shared" si="68"/>
        <v>0.66931821842958861</v>
      </c>
      <c r="Q253">
        <f t="shared" si="69"/>
        <v>2332.2028400594477</v>
      </c>
      <c r="R253">
        <f t="shared" si="70"/>
        <v>29.152535500743102</v>
      </c>
      <c r="S253">
        <v>0.1</v>
      </c>
      <c r="T253">
        <f t="shared" si="71"/>
        <v>350.72274645710445</v>
      </c>
      <c r="U253">
        <v>20</v>
      </c>
      <c r="V253">
        <f t="shared" si="72"/>
        <v>46644.056801188955</v>
      </c>
    </row>
    <row r="254" spans="1:22">
      <c r="A254">
        <v>2.8570000000000002</v>
      </c>
      <c r="B254">
        <v>500</v>
      </c>
      <c r="C254" s="6">
        <f t="shared" si="56"/>
        <v>24.484139428825117</v>
      </c>
      <c r="D254" s="12">
        <f t="shared" si="73"/>
        <v>80.999999999999986</v>
      </c>
      <c r="E254">
        <f t="shared" si="57"/>
        <v>22.070886787555516</v>
      </c>
      <c r="F254" s="7">
        <f t="shared" si="58"/>
        <v>155.09704279983561</v>
      </c>
      <c r="G254">
        <f t="shared" si="59"/>
        <v>13.699966576630327</v>
      </c>
      <c r="H254">
        <f t="shared" si="60"/>
        <v>43.609718745789053</v>
      </c>
      <c r="I254">
        <f t="shared" si="61"/>
        <v>5912.4231834383727</v>
      </c>
      <c r="J254">
        <f t="shared" si="62"/>
        <v>0.18076889915828215</v>
      </c>
      <c r="K254">
        <f t="shared" si="63"/>
        <v>5007.2653401127673</v>
      </c>
      <c r="L254">
        <f t="shared" si="64"/>
        <v>0.52694323806492727</v>
      </c>
      <c r="M254">
        <f t="shared" si="65"/>
        <v>3543.7024554949062</v>
      </c>
      <c r="N254">
        <f t="shared" si="66"/>
        <v>43.749413030801321</v>
      </c>
      <c r="O254">
        <f t="shared" si="67"/>
        <v>80.999999999999972</v>
      </c>
      <c r="P254">
        <f t="shared" si="68"/>
        <v>0.66792996993589804</v>
      </c>
      <c r="Q254">
        <f t="shared" si="69"/>
        <v>2368.720727943466</v>
      </c>
      <c r="R254">
        <f t="shared" si="70"/>
        <v>29.243465777079834</v>
      </c>
      <c r="S254">
        <v>0.1</v>
      </c>
      <c r="T254">
        <f t="shared" si="71"/>
        <v>354.37024554949062</v>
      </c>
      <c r="U254">
        <v>20</v>
      </c>
      <c r="V254">
        <f t="shared" si="72"/>
        <v>47374.414558869321</v>
      </c>
    </row>
    <row r="255" spans="1:22">
      <c r="A255">
        <v>2.8570000000000002</v>
      </c>
      <c r="B255">
        <v>500</v>
      </c>
      <c r="C255" s="6">
        <f t="shared" si="56"/>
        <v>24.484139428825117</v>
      </c>
      <c r="D255" s="12">
        <f t="shared" si="73"/>
        <v>81.999999999999986</v>
      </c>
      <c r="E255">
        <f t="shared" si="57"/>
        <v>22.070886787555516</v>
      </c>
      <c r="F255" s="7">
        <f t="shared" si="58"/>
        <v>155.09704279983561</v>
      </c>
      <c r="G255">
        <f t="shared" si="59"/>
        <v>13.699966576630327</v>
      </c>
      <c r="H255">
        <f t="shared" si="60"/>
        <v>43.609718745789053</v>
      </c>
      <c r="I255">
        <f t="shared" si="61"/>
        <v>5985.4160622462541</v>
      </c>
      <c r="J255">
        <f t="shared" si="62"/>
        <v>0.18076889978884333</v>
      </c>
      <c r="K255">
        <f t="shared" si="63"/>
        <v>5069.0834280244217</v>
      </c>
      <c r="L255">
        <f t="shared" si="64"/>
        <v>0.52546925061480598</v>
      </c>
      <c r="M255">
        <f t="shared" si="65"/>
        <v>3579.9801044497567</v>
      </c>
      <c r="N255">
        <f t="shared" si="66"/>
        <v>43.658293956704355</v>
      </c>
      <c r="O255">
        <f t="shared" si="67"/>
        <v>81.999999999999972</v>
      </c>
      <c r="P255">
        <f t="shared" si="68"/>
        <v>0.6665388390336543</v>
      </c>
      <c r="Q255">
        <f t="shared" si="69"/>
        <v>2405.435957796497</v>
      </c>
      <c r="R255">
        <f t="shared" si="70"/>
        <v>29.3345848511768</v>
      </c>
      <c r="S255">
        <v>0.1</v>
      </c>
      <c r="T255">
        <f t="shared" si="71"/>
        <v>357.99801044497571</v>
      </c>
      <c r="U255">
        <v>20</v>
      </c>
      <c r="V255">
        <f t="shared" si="72"/>
        <v>48108.719155929939</v>
      </c>
    </row>
    <row r="256" spans="1:22">
      <c r="A256">
        <v>2.8570000000000002</v>
      </c>
      <c r="B256">
        <v>500</v>
      </c>
      <c r="C256" s="6">
        <f t="shared" si="56"/>
        <v>24.484139428825117</v>
      </c>
      <c r="D256" s="12">
        <f t="shared" si="73"/>
        <v>82.999999999999986</v>
      </c>
      <c r="E256">
        <f t="shared" si="57"/>
        <v>22.070886787555516</v>
      </c>
      <c r="F256" s="7">
        <f t="shared" si="58"/>
        <v>155.09704279983561</v>
      </c>
      <c r="G256">
        <f t="shared" si="59"/>
        <v>13.699966576630327</v>
      </c>
      <c r="H256">
        <f t="shared" si="60"/>
        <v>43.609718745789053</v>
      </c>
      <c r="I256">
        <f t="shared" si="61"/>
        <v>6058.4089410541346</v>
      </c>
      <c r="J256">
        <f t="shared" si="62"/>
        <v>0.18076890020738673</v>
      </c>
      <c r="K256">
        <f t="shared" si="63"/>
        <v>5130.9015167913503</v>
      </c>
      <c r="L256">
        <f t="shared" si="64"/>
        <v>0.52399255947230183</v>
      </c>
      <c r="M256">
        <f t="shared" si="65"/>
        <v>3616.0616424465989</v>
      </c>
      <c r="N256">
        <f t="shared" si="66"/>
        <v>43.567007740320477</v>
      </c>
      <c r="O256">
        <f t="shared" si="67"/>
        <v>82.999999999999986</v>
      </c>
      <c r="P256">
        <f t="shared" si="68"/>
        <v>0.66514515634077065</v>
      </c>
      <c r="Q256">
        <f t="shared" si="69"/>
        <v>2442.3472986075353</v>
      </c>
      <c r="R256">
        <f t="shared" si="70"/>
        <v>29.425871067560674</v>
      </c>
      <c r="S256">
        <v>0.1</v>
      </c>
      <c r="T256">
        <f t="shared" si="71"/>
        <v>361.60616424465991</v>
      </c>
      <c r="U256">
        <v>20</v>
      </c>
      <c r="V256">
        <f t="shared" si="72"/>
        <v>48846.945972150708</v>
      </c>
    </row>
    <row r="257" spans="1:22">
      <c r="A257">
        <v>2.8570000000000002</v>
      </c>
      <c r="B257">
        <v>500</v>
      </c>
      <c r="C257" s="6">
        <f t="shared" si="56"/>
        <v>24.484139428825117</v>
      </c>
      <c r="D257" s="12">
        <f t="shared" si="73"/>
        <v>83.999999999999986</v>
      </c>
      <c r="E257">
        <f t="shared" si="57"/>
        <v>22.070886787555516</v>
      </c>
      <c r="F257" s="7">
        <f t="shared" si="58"/>
        <v>155.09704279983561</v>
      </c>
      <c r="G257">
        <f t="shared" si="59"/>
        <v>13.699966576630327</v>
      </c>
      <c r="H257">
        <f t="shared" si="60"/>
        <v>43.609718745789053</v>
      </c>
      <c r="I257">
        <f t="shared" si="61"/>
        <v>6131.4018198620161</v>
      </c>
      <c r="J257">
        <f t="shared" si="62"/>
        <v>0.18076890048381544</v>
      </c>
      <c r="K257">
        <f t="shared" si="63"/>
        <v>5192.7196061394379</v>
      </c>
      <c r="L257">
        <f t="shared" si="64"/>
        <v>0.5225135076211096</v>
      </c>
      <c r="M257">
        <f t="shared" si="65"/>
        <v>3651.9483492194026</v>
      </c>
      <c r="N257">
        <f t="shared" si="66"/>
        <v>43.475575585945279</v>
      </c>
      <c r="O257">
        <f t="shared" si="67"/>
        <v>83.999999999999986</v>
      </c>
      <c r="P257">
        <f t="shared" si="68"/>
        <v>0.66374924558695081</v>
      </c>
      <c r="Q257">
        <f t="shared" si="69"/>
        <v>2479.4534706426134</v>
      </c>
      <c r="R257">
        <f t="shared" si="70"/>
        <v>29.51730322193588</v>
      </c>
      <c r="S257">
        <v>0.1</v>
      </c>
      <c r="T257">
        <f t="shared" si="71"/>
        <v>365.1948349219403</v>
      </c>
      <c r="U257">
        <v>20</v>
      </c>
      <c r="V257">
        <f t="shared" si="72"/>
        <v>49589.069412852266</v>
      </c>
    </row>
    <row r="258" spans="1:22">
      <c r="A258">
        <v>2.8570000000000002</v>
      </c>
      <c r="B258">
        <v>500</v>
      </c>
      <c r="C258" s="6">
        <f t="shared" si="56"/>
        <v>24.484139428825117</v>
      </c>
      <c r="D258" s="12">
        <f t="shared" si="73"/>
        <v>84.999999999999986</v>
      </c>
      <c r="E258">
        <f t="shared" si="57"/>
        <v>22.070886787555516</v>
      </c>
      <c r="F258" s="7">
        <f t="shared" si="58"/>
        <v>155.09704279983561</v>
      </c>
      <c r="G258">
        <f t="shared" si="59"/>
        <v>13.699966576630327</v>
      </c>
      <c r="H258">
        <f t="shared" si="60"/>
        <v>43.609718745789053</v>
      </c>
      <c r="I258">
        <f t="shared" si="61"/>
        <v>6204.3946986698975</v>
      </c>
      <c r="J258">
        <f t="shared" si="62"/>
        <v>0.18076890066547374</v>
      </c>
      <c r="K258">
        <f t="shared" si="63"/>
        <v>5254.5376958803199</v>
      </c>
      <c r="L258">
        <f t="shared" si="64"/>
        <v>0.5210324307949814</v>
      </c>
      <c r="M258">
        <f t="shared" si="65"/>
        <v>3687.641551177961</v>
      </c>
      <c r="N258">
        <f t="shared" si="66"/>
        <v>43.38401824915249</v>
      </c>
      <c r="O258">
        <f t="shared" si="67"/>
        <v>84.999999999999986</v>
      </c>
      <c r="P258">
        <f t="shared" si="68"/>
        <v>0.66235142365118305</v>
      </c>
      <c r="Q258">
        <f t="shared" si="69"/>
        <v>2516.7531474919365</v>
      </c>
      <c r="R258">
        <f t="shared" si="70"/>
        <v>29.608860558728669</v>
      </c>
      <c r="S258">
        <v>0.1</v>
      </c>
      <c r="T258">
        <f t="shared" si="71"/>
        <v>368.76415511779612</v>
      </c>
      <c r="U258">
        <v>20</v>
      </c>
      <c r="V258">
        <f t="shared" si="72"/>
        <v>50335.062949838728</v>
      </c>
    </row>
    <row r="259" spans="1:22">
      <c r="A259">
        <v>2.8570000000000002</v>
      </c>
      <c r="B259">
        <v>500</v>
      </c>
      <c r="C259" s="6">
        <f t="shared" si="56"/>
        <v>24.484139428825117</v>
      </c>
      <c r="D259" s="12">
        <f t="shared" si="73"/>
        <v>85.999999999999986</v>
      </c>
      <c r="E259">
        <f t="shared" si="57"/>
        <v>22.070886787555516</v>
      </c>
      <c r="F259" s="7">
        <f t="shared" si="58"/>
        <v>155.09704279983561</v>
      </c>
      <c r="G259">
        <f t="shared" si="59"/>
        <v>13.699966576630327</v>
      </c>
      <c r="H259">
        <f t="shared" si="60"/>
        <v>43.609718745789053</v>
      </c>
      <c r="I259">
        <f t="shared" si="61"/>
        <v>6277.3875774777789</v>
      </c>
      <c r="J259">
        <f t="shared" si="62"/>
        <v>0.18076890078425739</v>
      </c>
      <c r="K259">
        <f t="shared" si="63"/>
        <v>5316.355785885271</v>
      </c>
      <c r="L259">
        <f t="shared" si="64"/>
        <v>0.51954965751501769</v>
      </c>
      <c r="M259">
        <f t="shared" si="65"/>
        <v>3723.1426193771827</v>
      </c>
      <c r="N259">
        <f t="shared" si="66"/>
        <v>43.292356039269571</v>
      </c>
      <c r="O259">
        <f t="shared" si="67"/>
        <v>86</v>
      </c>
      <c r="P259">
        <f t="shared" si="68"/>
        <v>0.66095200059953541</v>
      </c>
      <c r="Q259">
        <f t="shared" si="69"/>
        <v>2554.2449581005958</v>
      </c>
      <c r="R259">
        <f t="shared" si="70"/>
        <v>29.700522768611584</v>
      </c>
      <c r="S259">
        <v>0.1</v>
      </c>
      <c r="T259">
        <f t="shared" si="71"/>
        <v>372.3142619377183</v>
      </c>
      <c r="U259">
        <v>20</v>
      </c>
      <c r="V259">
        <f t="shared" si="72"/>
        <v>51084.89916201192</v>
      </c>
    </row>
    <row r="260" spans="1:22">
      <c r="A260">
        <v>2.8570000000000002</v>
      </c>
      <c r="B260">
        <v>500</v>
      </c>
      <c r="C260" s="6">
        <f t="shared" ref="C260:C323" si="74">33.951+(3.3284-33.951)/(1+(B260/165.34)^0.72665)</f>
        <v>24.484139428825117</v>
      </c>
      <c r="D260" s="12">
        <f t="shared" si="73"/>
        <v>86.999999999999986</v>
      </c>
      <c r="E260">
        <f t="shared" ref="E260:E323" si="75">23.156+(10.737-23.156)/(1+(B260/34.195)^0.87459)</f>
        <v>22.070886787555516</v>
      </c>
      <c r="F260" s="7">
        <f t="shared" ref="F260:F323" si="76">66.825+(829.25-66.825)/(1+(B260/H260)^0.83344)</f>
        <v>155.09704279983561</v>
      </c>
      <c r="G260">
        <f t="shared" ref="G260:G323" si="77">1.9896+(20.8-1.9896)/(1+(A260/4.0434)^1.4407)</f>
        <v>13.699966576630327</v>
      </c>
      <c r="H260">
        <f t="shared" ref="H260:H323" si="78">240720/A260^8.2076</f>
        <v>43.609718745789053</v>
      </c>
      <c r="I260">
        <f t="shared" ref="I260:I323" si="79">D260*1000/G260</f>
        <v>6350.3804562856594</v>
      </c>
      <c r="J260">
        <f t="shared" ref="J260:J323" si="80">(0.067366+A260*0.039693)*ERF(0.05*D260)</f>
        <v>0.18076890086154104</v>
      </c>
      <c r="K260">
        <f t="shared" ref="K260:K323" si="81">I260/(1+J260)</f>
        <v>5378.1738760668086</v>
      </c>
      <c r="L260">
        <f t="shared" ref="L260:L323" si="82">1-(Q260/I260)*(1+J260)</f>
        <v>0.51806550912853822</v>
      </c>
      <c r="M260">
        <f t="shared" ref="M260:M323" si="83">N260*D260</f>
        <v>3758.4529675052058</v>
      </c>
      <c r="N260">
        <f t="shared" ref="N260:N323" si="84">I260/D260-R260</f>
        <v>43.200608821898925</v>
      </c>
      <c r="O260">
        <f t="shared" ref="O260:O323" si="85">(M260+Q260)*(G260/1000)</f>
        <v>86.999999999999986</v>
      </c>
      <c r="P260">
        <f t="shared" ref="P260:P323" si="86">N260/65.5</f>
        <v>0.65955127972364769</v>
      </c>
      <c r="Q260">
        <f t="shared" ref="Q260:Q323" si="87">D260*R260</f>
        <v>2591.9274887804536</v>
      </c>
      <c r="R260">
        <f t="shared" ref="R260:R323" si="88">C260+(1000/G260-C260)/(1+(D260/2)^2)+E260+(0-E260)/(1+(D260/F260)^2)</f>
        <v>29.79226998598223</v>
      </c>
      <c r="S260">
        <v>0.1</v>
      </c>
      <c r="T260">
        <f t="shared" ref="T260:T323" si="89">M260*S260</f>
        <v>375.84529675052062</v>
      </c>
      <c r="U260">
        <v>20</v>
      </c>
      <c r="V260">
        <f t="shared" ref="V260:V323" si="90">Q260*U260</f>
        <v>51838.54977560907</v>
      </c>
    </row>
    <row r="261" spans="1:22">
      <c r="A261">
        <v>2.8570000000000002</v>
      </c>
      <c r="B261">
        <v>500</v>
      </c>
      <c r="C261" s="6">
        <f t="shared" si="74"/>
        <v>24.484139428825117</v>
      </c>
      <c r="D261" s="12">
        <f t="shared" si="73"/>
        <v>87.999999999999986</v>
      </c>
      <c r="E261">
        <f t="shared" si="75"/>
        <v>22.070886787555516</v>
      </c>
      <c r="F261" s="7">
        <f t="shared" si="76"/>
        <v>155.09704279983561</v>
      </c>
      <c r="G261">
        <f t="shared" si="77"/>
        <v>13.699966576630327</v>
      </c>
      <c r="H261">
        <f t="shared" si="78"/>
        <v>43.609718745789053</v>
      </c>
      <c r="I261">
        <f t="shared" si="79"/>
        <v>6423.3733350935408</v>
      </c>
      <c r="J261">
        <f t="shared" si="80"/>
        <v>0.18076890091157308</v>
      </c>
      <c r="K261">
        <f t="shared" si="81"/>
        <v>5439.9919663658065</v>
      </c>
      <c r="L261">
        <f t="shared" si="82"/>
        <v>0.51658029984963261</v>
      </c>
      <c r="M261">
        <f t="shared" si="83"/>
        <v>3793.5740498925752</v>
      </c>
      <c r="N261">
        <f t="shared" si="84"/>
        <v>43.108796021506542</v>
      </c>
      <c r="O261">
        <f t="shared" si="85"/>
        <v>87.999999999999986</v>
      </c>
      <c r="P261">
        <f t="shared" si="86"/>
        <v>0.65814955758025251</v>
      </c>
      <c r="Q261">
        <f t="shared" si="87"/>
        <v>2629.7992852009656</v>
      </c>
      <c r="R261">
        <f t="shared" si="88"/>
        <v>29.884082786374613</v>
      </c>
      <c r="S261">
        <v>0.1</v>
      </c>
      <c r="T261">
        <f t="shared" si="89"/>
        <v>379.35740498925753</v>
      </c>
      <c r="U261">
        <v>20</v>
      </c>
      <c r="V261">
        <f t="shared" si="90"/>
        <v>52595.985704019316</v>
      </c>
    </row>
    <row r="262" spans="1:22">
      <c r="A262">
        <v>2.8570000000000002</v>
      </c>
      <c r="B262">
        <v>500</v>
      </c>
      <c r="C262" s="6">
        <f t="shared" si="74"/>
        <v>24.484139428825117</v>
      </c>
      <c r="D262" s="12">
        <f t="shared" si="73"/>
        <v>88.999999999999986</v>
      </c>
      <c r="E262">
        <f t="shared" si="75"/>
        <v>22.070886787555516</v>
      </c>
      <c r="F262" s="7">
        <f t="shared" si="76"/>
        <v>155.09704279983561</v>
      </c>
      <c r="G262">
        <f t="shared" si="77"/>
        <v>13.699966576630327</v>
      </c>
      <c r="H262">
        <f t="shared" si="78"/>
        <v>43.609718745789053</v>
      </c>
      <c r="I262">
        <f t="shared" si="79"/>
        <v>6496.3662139014223</v>
      </c>
      <c r="J262">
        <f t="shared" si="80"/>
        <v>0.18076890094380141</v>
      </c>
      <c r="K262">
        <f t="shared" si="81"/>
        <v>5501.8100567425226</v>
      </c>
      <c r="L262">
        <f t="shared" si="82"/>
        <v>0.51509433680150796</v>
      </c>
      <c r="M262">
        <f t="shared" si="83"/>
        <v>3828.5073595445565</v>
      </c>
      <c r="N262">
        <f t="shared" si="84"/>
        <v>43.016936624096147</v>
      </c>
      <c r="O262">
        <f t="shared" si="85"/>
        <v>88.999999999999986</v>
      </c>
      <c r="P262">
        <f t="shared" si="86"/>
        <v>0.65674712403200219</v>
      </c>
      <c r="Q262">
        <f t="shared" si="87"/>
        <v>2667.8588543568658</v>
      </c>
      <c r="R262">
        <f t="shared" si="88"/>
        <v>29.975942183785012</v>
      </c>
      <c r="S262">
        <v>0.1</v>
      </c>
      <c r="T262">
        <f t="shared" si="89"/>
        <v>382.85073595445567</v>
      </c>
      <c r="U262">
        <v>20</v>
      </c>
      <c r="V262">
        <f t="shared" si="90"/>
        <v>53357.177087137316</v>
      </c>
    </row>
    <row r="263" spans="1:22">
      <c r="A263">
        <v>2.8570000000000002</v>
      </c>
      <c r="B263">
        <v>500</v>
      </c>
      <c r="C263" s="6">
        <f t="shared" si="74"/>
        <v>24.484139428825117</v>
      </c>
      <c r="D263" s="12">
        <f t="shared" si="73"/>
        <v>89.999999999999986</v>
      </c>
      <c r="E263">
        <f t="shared" si="75"/>
        <v>22.070886787555516</v>
      </c>
      <c r="F263" s="7">
        <f t="shared" si="76"/>
        <v>155.09704279983561</v>
      </c>
      <c r="G263">
        <f t="shared" si="77"/>
        <v>13.699966576630327</v>
      </c>
      <c r="H263">
        <f t="shared" si="78"/>
        <v>43.609718745789053</v>
      </c>
      <c r="I263">
        <f t="shared" si="79"/>
        <v>6569.3590927093028</v>
      </c>
      <c r="J263">
        <f t="shared" si="80"/>
        <v>0.18076890096445791</v>
      </c>
      <c r="K263">
        <f t="shared" si="81"/>
        <v>5563.6281471703878</v>
      </c>
      <c r="L263">
        <f t="shared" si="82"/>
        <v>0.51360792006074674</v>
      </c>
      <c r="M263">
        <f t="shared" si="83"/>
        <v>3863.2544261985245</v>
      </c>
      <c r="N263">
        <f t="shared" si="84"/>
        <v>42.92504917998361</v>
      </c>
      <c r="O263">
        <f t="shared" si="85"/>
        <v>89.999999999999986</v>
      </c>
      <c r="P263">
        <f t="shared" si="86"/>
        <v>0.65534426228982612</v>
      </c>
      <c r="Q263">
        <f t="shared" si="87"/>
        <v>2706.1046665107788</v>
      </c>
      <c r="R263">
        <f t="shared" si="88"/>
        <v>30.067829627897545</v>
      </c>
      <c r="S263">
        <v>0.1</v>
      </c>
      <c r="T263">
        <f t="shared" si="89"/>
        <v>386.32544261985248</v>
      </c>
      <c r="U263">
        <v>20</v>
      </c>
      <c r="V263">
        <f t="shared" si="90"/>
        <v>54122.093330215575</v>
      </c>
    </row>
    <row r="264" spans="1:22">
      <c r="A264">
        <v>2.8570000000000002</v>
      </c>
      <c r="B264">
        <v>500</v>
      </c>
      <c r="C264" s="6">
        <f t="shared" si="74"/>
        <v>24.484139428825117</v>
      </c>
      <c r="D264" s="12">
        <f t="shared" si="73"/>
        <v>90.999999999999986</v>
      </c>
      <c r="E264">
        <f t="shared" si="75"/>
        <v>22.070886787555516</v>
      </c>
      <c r="F264" s="7">
        <f t="shared" si="76"/>
        <v>155.09704279983561</v>
      </c>
      <c r="G264">
        <f t="shared" si="77"/>
        <v>13.699966576630327</v>
      </c>
      <c r="H264">
        <f t="shared" si="78"/>
        <v>43.609718745789053</v>
      </c>
      <c r="I264">
        <f t="shared" si="79"/>
        <v>6642.3519715171842</v>
      </c>
      <c r="J264">
        <f t="shared" si="80"/>
        <v>0.18076890097763154</v>
      </c>
      <c r="K264">
        <f t="shared" si="81"/>
        <v>5625.4462376317415</v>
      </c>
      <c r="L264">
        <f t="shared" si="82"/>
        <v>0.51212134270357779</v>
      </c>
      <c r="M264">
        <f t="shared" si="83"/>
        <v>3897.8168144082001</v>
      </c>
      <c r="N264">
        <f t="shared" si="84"/>
        <v>42.833151806683524</v>
      </c>
      <c r="O264">
        <f t="shared" si="85"/>
        <v>90.999999999999986</v>
      </c>
      <c r="P264">
        <f t="shared" si="86"/>
        <v>0.65394124895700034</v>
      </c>
      <c r="Q264">
        <f t="shared" si="87"/>
        <v>2744.5351571089841</v>
      </c>
      <c r="R264">
        <f t="shared" si="88"/>
        <v>30.159727001197631</v>
      </c>
      <c r="S264">
        <v>0.1</v>
      </c>
      <c r="T264">
        <f t="shared" si="89"/>
        <v>389.78168144082002</v>
      </c>
      <c r="U264">
        <v>20</v>
      </c>
      <c r="V264">
        <f t="shared" si="90"/>
        <v>54890.703142179686</v>
      </c>
    </row>
    <row r="265" spans="1:22">
      <c r="A265">
        <v>2.8570000000000002</v>
      </c>
      <c r="B265">
        <v>500</v>
      </c>
      <c r="C265" s="6">
        <f t="shared" si="74"/>
        <v>24.484139428825117</v>
      </c>
      <c r="D265" s="12">
        <f t="shared" si="73"/>
        <v>91.999999999999986</v>
      </c>
      <c r="E265">
        <f t="shared" si="75"/>
        <v>22.070886787555516</v>
      </c>
      <c r="F265" s="7">
        <f t="shared" si="76"/>
        <v>155.09704279983561</v>
      </c>
      <c r="G265">
        <f t="shared" si="77"/>
        <v>13.699966576630327</v>
      </c>
      <c r="H265">
        <f t="shared" si="78"/>
        <v>43.609718745789053</v>
      </c>
      <c r="I265">
        <f t="shared" si="79"/>
        <v>6715.3448503250656</v>
      </c>
      <c r="J265">
        <f t="shared" si="80"/>
        <v>0.1807689009859911</v>
      </c>
      <c r="K265">
        <f t="shared" si="81"/>
        <v>5687.264328114903</v>
      </c>
      <c r="L265">
        <f t="shared" si="82"/>
        <v>0.51063489085424896</v>
      </c>
      <c r="M265">
        <f t="shared" si="83"/>
        <v>3932.1961216563791</v>
      </c>
      <c r="N265">
        <f t="shared" si="84"/>
        <v>42.741262191917173</v>
      </c>
      <c r="O265">
        <f t="shared" si="85"/>
        <v>91.999999999999986</v>
      </c>
      <c r="P265">
        <f t="shared" si="86"/>
        <v>0.65253835407507133</v>
      </c>
      <c r="Q265">
        <f t="shared" si="87"/>
        <v>2783.1487286686861</v>
      </c>
      <c r="R265">
        <f t="shared" si="88"/>
        <v>30.251616615963982</v>
      </c>
      <c r="S265">
        <v>0.1</v>
      </c>
      <c r="T265">
        <f t="shared" si="89"/>
        <v>393.21961216563795</v>
      </c>
      <c r="U265">
        <v>20</v>
      </c>
      <c r="V265">
        <f t="shared" si="90"/>
        <v>55662.974573373722</v>
      </c>
    </row>
    <row r="266" spans="1:22">
      <c r="A266">
        <v>2.8570000000000002</v>
      </c>
      <c r="B266">
        <v>500</v>
      </c>
      <c r="C266" s="6">
        <f t="shared" si="74"/>
        <v>24.484139428825117</v>
      </c>
      <c r="D266" s="12">
        <f t="shared" si="73"/>
        <v>92.999999999999986</v>
      </c>
      <c r="E266">
        <f t="shared" si="75"/>
        <v>22.070886787555516</v>
      </c>
      <c r="F266" s="7">
        <f t="shared" si="76"/>
        <v>155.09704279983561</v>
      </c>
      <c r="G266">
        <f t="shared" si="77"/>
        <v>13.699966576630327</v>
      </c>
      <c r="H266">
        <f t="shared" si="78"/>
        <v>43.609718745789053</v>
      </c>
      <c r="I266">
        <f t="shared" si="79"/>
        <v>6788.3377291329471</v>
      </c>
      <c r="J266">
        <f t="shared" si="80"/>
        <v>0.18076890099126938</v>
      </c>
      <c r="K266">
        <f t="shared" si="81"/>
        <v>5749.0824186121918</v>
      </c>
      <c r="L266">
        <f t="shared" si="82"/>
        <v>0.50914884373557179</v>
      </c>
      <c r="M266">
        <f t="shared" si="83"/>
        <v>3966.3939764976576</v>
      </c>
      <c r="N266">
        <f t="shared" si="84"/>
        <v>42.649397596749012</v>
      </c>
      <c r="O266">
        <f t="shared" si="85"/>
        <v>93</v>
      </c>
      <c r="P266">
        <f t="shared" si="86"/>
        <v>0.65113584117174061</v>
      </c>
      <c r="Q266">
        <f t="shared" si="87"/>
        <v>2821.9437526352904</v>
      </c>
      <c r="R266">
        <f t="shared" si="88"/>
        <v>30.343481211132158</v>
      </c>
      <c r="S266">
        <v>0.1</v>
      </c>
      <c r="T266">
        <f t="shared" si="89"/>
        <v>396.63939764976578</v>
      </c>
      <c r="U266">
        <v>20</v>
      </c>
      <c r="V266">
        <f t="shared" si="90"/>
        <v>56438.875052705807</v>
      </c>
    </row>
    <row r="267" spans="1:22">
      <c r="A267">
        <v>2.8570000000000002</v>
      </c>
      <c r="B267">
        <v>500</v>
      </c>
      <c r="C267" s="6">
        <f t="shared" si="74"/>
        <v>24.484139428825117</v>
      </c>
      <c r="D267" s="12">
        <f t="shared" si="73"/>
        <v>93.999999999999986</v>
      </c>
      <c r="E267">
        <f t="shared" si="75"/>
        <v>22.070886787555516</v>
      </c>
      <c r="F267" s="7">
        <f t="shared" si="76"/>
        <v>155.09704279983561</v>
      </c>
      <c r="G267">
        <f t="shared" si="77"/>
        <v>13.699966576630327</v>
      </c>
      <c r="H267">
        <f t="shared" si="78"/>
        <v>43.609718745789053</v>
      </c>
      <c r="I267">
        <f t="shared" si="79"/>
        <v>6861.3306079408276</v>
      </c>
      <c r="J267">
        <f t="shared" si="80"/>
        <v>0.18076890099458548</v>
      </c>
      <c r="K267">
        <f t="shared" si="81"/>
        <v>5810.9005091185845</v>
      </c>
      <c r="L267">
        <f t="shared" si="82"/>
        <v>0.50766347372168918</v>
      </c>
      <c r="M267">
        <f t="shared" si="83"/>
        <v>4000.4120367325163</v>
      </c>
      <c r="N267">
        <f t="shared" si="84"/>
        <v>42.557574858856562</v>
      </c>
      <c r="O267">
        <f t="shared" si="85"/>
        <v>93.999999999999986</v>
      </c>
      <c r="P267">
        <f t="shared" si="86"/>
        <v>0.64973396731078725</v>
      </c>
      <c r="Q267">
        <f t="shared" si="87"/>
        <v>2860.9185712083113</v>
      </c>
      <c r="R267">
        <f t="shared" si="88"/>
        <v>30.435303949024593</v>
      </c>
      <c r="S267">
        <v>0.1</v>
      </c>
      <c r="T267">
        <f t="shared" si="89"/>
        <v>400.04120367325163</v>
      </c>
      <c r="U267">
        <v>20</v>
      </c>
      <c r="V267">
        <f t="shared" si="90"/>
        <v>57218.371424166224</v>
      </c>
    </row>
    <row r="268" spans="1:22">
      <c r="A268">
        <v>2.8570000000000002</v>
      </c>
      <c r="B268">
        <v>500</v>
      </c>
      <c r="C268" s="6">
        <f t="shared" si="74"/>
        <v>24.484139428825117</v>
      </c>
      <c r="D268" s="12">
        <f t="shared" si="73"/>
        <v>94.999999999999986</v>
      </c>
      <c r="E268">
        <f t="shared" si="75"/>
        <v>22.070886787555516</v>
      </c>
      <c r="F268" s="7">
        <f t="shared" si="76"/>
        <v>155.09704279983561</v>
      </c>
      <c r="G268">
        <f t="shared" si="77"/>
        <v>13.699966576630327</v>
      </c>
      <c r="H268">
        <f t="shared" si="78"/>
        <v>43.609718745789053</v>
      </c>
      <c r="I268">
        <f t="shared" si="79"/>
        <v>6934.323486748709</v>
      </c>
      <c r="J268">
        <f t="shared" si="80"/>
        <v>0.18076890099665846</v>
      </c>
      <c r="K268">
        <f t="shared" si="81"/>
        <v>5872.7185996308126</v>
      </c>
      <c r="L268">
        <f t="shared" si="82"/>
        <v>0.50617904639310018</v>
      </c>
      <c r="M268">
        <f t="shared" si="83"/>
        <v>4034.2519876140441</v>
      </c>
      <c r="N268">
        <f t="shared" si="84"/>
        <v>42.465810395937311</v>
      </c>
      <c r="O268">
        <f t="shared" si="85"/>
        <v>94.999999999999986</v>
      </c>
      <c r="P268">
        <f t="shared" si="86"/>
        <v>0.64833298314408105</v>
      </c>
      <c r="Q268">
        <f t="shared" si="87"/>
        <v>2900.0714991346649</v>
      </c>
      <c r="R268">
        <f t="shared" si="88"/>
        <v>30.527068411943844</v>
      </c>
      <c r="S268">
        <v>0.1</v>
      </c>
      <c r="T268">
        <f t="shared" si="89"/>
        <v>403.42519876140443</v>
      </c>
      <c r="U268">
        <v>20</v>
      </c>
      <c r="V268">
        <f t="shared" si="90"/>
        <v>58001.429982693298</v>
      </c>
    </row>
    <row r="269" spans="1:22">
      <c r="A269">
        <v>2.8570000000000002</v>
      </c>
      <c r="B269">
        <v>500</v>
      </c>
      <c r="C269" s="6">
        <f t="shared" si="74"/>
        <v>24.484139428825117</v>
      </c>
      <c r="D269" s="12">
        <f t="shared" si="73"/>
        <v>95.999999999999986</v>
      </c>
      <c r="E269">
        <f t="shared" si="75"/>
        <v>22.070886787555516</v>
      </c>
      <c r="F269" s="7">
        <f t="shared" si="76"/>
        <v>155.09704279983561</v>
      </c>
      <c r="G269">
        <f t="shared" si="77"/>
        <v>13.699966576630327</v>
      </c>
      <c r="H269">
        <f t="shared" si="78"/>
        <v>43.609718745789053</v>
      </c>
      <c r="I269">
        <f t="shared" si="79"/>
        <v>7007.3163655565904</v>
      </c>
      <c r="J269">
        <f t="shared" si="80"/>
        <v>0.18076890099794787</v>
      </c>
      <c r="K269">
        <f t="shared" si="81"/>
        <v>5934.5366901467614</v>
      </c>
      <c r="L269">
        <f t="shared" si="82"/>
        <v>0.5046958205939529</v>
      </c>
      <c r="M269">
        <f t="shared" si="83"/>
        <v>4067.9155400883692</v>
      </c>
      <c r="N269">
        <f t="shared" si="84"/>
        <v>42.374120209253853</v>
      </c>
      <c r="O269">
        <f t="shared" si="85"/>
        <v>95.999999999999986</v>
      </c>
      <c r="P269">
        <f t="shared" si="86"/>
        <v>0.64693313296570765</v>
      </c>
      <c r="Q269">
        <f t="shared" si="87"/>
        <v>2939.4008254682208</v>
      </c>
      <c r="R269">
        <f t="shared" si="88"/>
        <v>30.618758598627302</v>
      </c>
      <c r="S269">
        <v>0.1</v>
      </c>
      <c r="T269">
        <f t="shared" si="89"/>
        <v>406.79155400883695</v>
      </c>
      <c r="U269">
        <v>20</v>
      </c>
      <c r="V269">
        <f t="shared" si="90"/>
        <v>58788.016509364417</v>
      </c>
    </row>
    <row r="270" spans="1:22">
      <c r="A270">
        <v>2.8570000000000002</v>
      </c>
      <c r="B270">
        <v>500</v>
      </c>
      <c r="C270" s="6">
        <f t="shared" si="74"/>
        <v>24.484139428825117</v>
      </c>
      <c r="D270" s="12">
        <f t="shared" si="73"/>
        <v>96.999999999999986</v>
      </c>
      <c r="E270">
        <f t="shared" si="75"/>
        <v>22.070886787555516</v>
      </c>
      <c r="F270" s="7">
        <f t="shared" si="76"/>
        <v>155.09704279983561</v>
      </c>
      <c r="G270">
        <f t="shared" si="77"/>
        <v>13.699966576630327</v>
      </c>
      <c r="H270">
        <f t="shared" si="78"/>
        <v>43.609718745789053</v>
      </c>
      <c r="I270">
        <f t="shared" si="79"/>
        <v>7080.3092443644709</v>
      </c>
      <c r="J270">
        <f t="shared" si="80"/>
        <v>0.18076890099874587</v>
      </c>
      <c r="K270">
        <f t="shared" si="81"/>
        <v>5996.3547806650704</v>
      </c>
      <c r="L270">
        <f t="shared" si="82"/>
        <v>0.50321404849160478</v>
      </c>
      <c r="M270">
        <f t="shared" si="83"/>
        <v>4101.4044290698585</v>
      </c>
      <c r="N270">
        <f t="shared" si="84"/>
        <v>42.282519887318138</v>
      </c>
      <c r="O270">
        <f t="shared" si="85"/>
        <v>96.999999999999986</v>
      </c>
      <c r="P270">
        <f t="shared" si="86"/>
        <v>0.64553465476821581</v>
      </c>
      <c r="Q270">
        <f t="shared" si="87"/>
        <v>2978.904815294612</v>
      </c>
      <c r="R270">
        <f t="shared" si="88"/>
        <v>30.710358920563017</v>
      </c>
      <c r="S270">
        <v>0.1</v>
      </c>
      <c r="T270">
        <f t="shared" si="89"/>
        <v>410.14044290698587</v>
      </c>
      <c r="U270">
        <v>20</v>
      </c>
      <c r="V270">
        <f t="shared" si="90"/>
        <v>59578.096305892243</v>
      </c>
    </row>
    <row r="271" spans="1:22">
      <c r="A271">
        <v>2.8570000000000002</v>
      </c>
      <c r="B271">
        <v>500</v>
      </c>
      <c r="C271" s="6">
        <f t="shared" si="74"/>
        <v>24.484139428825117</v>
      </c>
      <c r="D271" s="12">
        <f t="shared" si="73"/>
        <v>97.999999999999986</v>
      </c>
      <c r="E271">
        <f t="shared" si="75"/>
        <v>22.070886787555516</v>
      </c>
      <c r="F271" s="7">
        <f t="shared" si="76"/>
        <v>155.09704279983561</v>
      </c>
      <c r="G271">
        <f t="shared" si="77"/>
        <v>13.699966576630327</v>
      </c>
      <c r="H271">
        <f t="shared" si="78"/>
        <v>43.609718745789053</v>
      </c>
      <c r="I271">
        <f t="shared" si="79"/>
        <v>7153.3021231723524</v>
      </c>
      <c r="J271">
        <f t="shared" si="80"/>
        <v>0.18076890099923731</v>
      </c>
      <c r="K271">
        <f t="shared" si="81"/>
        <v>6058.17287118487</v>
      </c>
      <c r="L271">
        <f t="shared" si="82"/>
        <v>0.50173397563842914</v>
      </c>
      <c r="M271">
        <f t="shared" si="83"/>
        <v>4134.720411751945</v>
      </c>
      <c r="N271">
        <f t="shared" si="84"/>
        <v>42.191024609713729</v>
      </c>
      <c r="O271">
        <f t="shared" si="85"/>
        <v>97.999999999999986</v>
      </c>
      <c r="P271">
        <f t="shared" si="86"/>
        <v>0.64413778030097291</v>
      </c>
      <c r="Q271">
        <f t="shared" si="87"/>
        <v>3018.5817114204074</v>
      </c>
      <c r="R271">
        <f t="shared" si="88"/>
        <v>30.801854198167426</v>
      </c>
      <c r="S271">
        <v>0.1</v>
      </c>
      <c r="T271">
        <f t="shared" si="89"/>
        <v>413.47204117519453</v>
      </c>
      <c r="U271">
        <v>20</v>
      </c>
      <c r="V271">
        <f t="shared" si="90"/>
        <v>60371.634228408147</v>
      </c>
    </row>
    <row r="272" spans="1:22">
      <c r="A272">
        <v>2.8570000000000002</v>
      </c>
      <c r="B272">
        <v>500</v>
      </c>
      <c r="C272" s="6">
        <f t="shared" si="74"/>
        <v>24.484139428825117</v>
      </c>
      <c r="D272" s="12">
        <f t="shared" si="73"/>
        <v>98.999999999999986</v>
      </c>
      <c r="E272">
        <f t="shared" si="75"/>
        <v>22.070886787555516</v>
      </c>
      <c r="F272" s="7">
        <f t="shared" si="76"/>
        <v>155.09704279983561</v>
      </c>
      <c r="G272">
        <f t="shared" si="77"/>
        <v>13.699966576630327</v>
      </c>
      <c r="H272">
        <f t="shared" si="78"/>
        <v>43.609718745789053</v>
      </c>
      <c r="I272">
        <f t="shared" si="79"/>
        <v>7226.2950019802338</v>
      </c>
      <c r="J272">
        <f t="shared" si="80"/>
        <v>0.18076890099953846</v>
      </c>
      <c r="K272">
        <f t="shared" si="81"/>
        <v>6119.9909617056028</v>
      </c>
      <c r="L272">
        <f t="shared" si="82"/>
        <v>0.5002558410358382</v>
      </c>
      <c r="M272">
        <f t="shared" si="83"/>
        <v>4167.8652659543959</v>
      </c>
      <c r="N272">
        <f t="shared" si="84"/>
        <v>42.099649151054507</v>
      </c>
      <c r="O272">
        <f t="shared" si="85"/>
        <v>98.999999999999986</v>
      </c>
      <c r="P272">
        <f t="shared" si="86"/>
        <v>0.6427427351306032</v>
      </c>
      <c r="Q272">
        <f t="shared" si="87"/>
        <v>3058.4297360258379</v>
      </c>
      <c r="R272">
        <f t="shared" si="88"/>
        <v>30.893229656826648</v>
      </c>
      <c r="S272">
        <v>0.1</v>
      </c>
      <c r="T272">
        <f t="shared" si="89"/>
        <v>416.78652659543962</v>
      </c>
      <c r="U272">
        <v>20</v>
      </c>
      <c r="V272">
        <f t="shared" si="90"/>
        <v>61168.594720516761</v>
      </c>
    </row>
    <row r="273" spans="1:22">
      <c r="A273">
        <v>2.8570000000000002</v>
      </c>
      <c r="B273">
        <v>500</v>
      </c>
      <c r="C273" s="6">
        <f t="shared" si="74"/>
        <v>24.484139428825117</v>
      </c>
      <c r="D273" s="12">
        <f t="shared" si="73"/>
        <v>99.999999999999986</v>
      </c>
      <c r="E273">
        <f t="shared" si="75"/>
        <v>22.070886787555516</v>
      </c>
      <c r="F273" s="7">
        <f t="shared" si="76"/>
        <v>155.09704279983561</v>
      </c>
      <c r="G273">
        <f t="shared" si="77"/>
        <v>13.699966576630327</v>
      </c>
      <c r="H273">
        <f t="shared" si="78"/>
        <v>43.609718745789053</v>
      </c>
      <c r="I273">
        <f t="shared" si="79"/>
        <v>7299.2878807881143</v>
      </c>
      <c r="J273">
        <f t="shared" si="80"/>
        <v>0.18076890099972207</v>
      </c>
      <c r="K273">
        <f t="shared" si="81"/>
        <v>6181.8090522269213</v>
      </c>
      <c r="L273">
        <f t="shared" si="82"/>
        <v>0.49877987720046768</v>
      </c>
      <c r="M273">
        <f t="shared" si="83"/>
        <v>4200.8407885076767</v>
      </c>
      <c r="N273">
        <f t="shared" si="84"/>
        <v>42.008407885076771</v>
      </c>
      <c r="O273">
        <f t="shared" si="85"/>
        <v>100</v>
      </c>
      <c r="P273">
        <f t="shared" si="86"/>
        <v>0.64134973870346212</v>
      </c>
      <c r="Q273">
        <f t="shared" si="87"/>
        <v>3098.447092280438</v>
      </c>
      <c r="R273">
        <f t="shared" si="88"/>
        <v>30.984470922804384</v>
      </c>
      <c r="S273">
        <v>0.1</v>
      </c>
      <c r="T273">
        <f t="shared" si="89"/>
        <v>420.0840788507677</v>
      </c>
      <c r="U273">
        <v>20</v>
      </c>
      <c r="V273">
        <f t="shared" si="90"/>
        <v>61968.941845608759</v>
      </c>
    </row>
    <row r="274" spans="1:22">
      <c r="A274">
        <v>2.8570000000000002</v>
      </c>
      <c r="B274">
        <v>500</v>
      </c>
      <c r="C274" s="6">
        <f t="shared" si="74"/>
        <v>24.484139428825117</v>
      </c>
      <c r="D274" s="12">
        <f>D273+10</f>
        <v>109.99999999999999</v>
      </c>
      <c r="E274">
        <f t="shared" si="75"/>
        <v>22.070886787555516</v>
      </c>
      <c r="F274" s="7">
        <f t="shared" si="76"/>
        <v>155.09704279983561</v>
      </c>
      <c r="G274">
        <f t="shared" si="77"/>
        <v>13.699966576630327</v>
      </c>
      <c r="H274">
        <f t="shared" si="78"/>
        <v>43.609718745789053</v>
      </c>
      <c r="I274">
        <f t="shared" si="79"/>
        <v>8029.2166688669267</v>
      </c>
      <c r="J274">
        <f t="shared" si="80"/>
        <v>0.18076890099999865</v>
      </c>
      <c r="K274">
        <f t="shared" si="81"/>
        <v>6799.9899574480205</v>
      </c>
      <c r="L274">
        <f t="shared" si="82"/>
        <v>0.48418629066552565</v>
      </c>
      <c r="M274">
        <f t="shared" si="83"/>
        <v>4521.6886254784886</v>
      </c>
      <c r="N274">
        <f t="shared" si="84"/>
        <v>41.106260231622628</v>
      </c>
      <c r="O274">
        <f t="shared" si="85"/>
        <v>109.99999999999999</v>
      </c>
      <c r="P274">
        <f t="shared" si="86"/>
        <v>0.62757649208584165</v>
      </c>
      <c r="Q274">
        <f t="shared" si="87"/>
        <v>3507.5280433884377</v>
      </c>
      <c r="R274">
        <f t="shared" si="88"/>
        <v>31.886618576258527</v>
      </c>
      <c r="S274">
        <v>0.1</v>
      </c>
      <c r="T274">
        <f t="shared" si="89"/>
        <v>452.1688625478489</v>
      </c>
      <c r="U274">
        <v>20</v>
      </c>
      <c r="V274">
        <f t="shared" si="90"/>
        <v>70150.560867768756</v>
      </c>
    </row>
    <row r="275" spans="1:22">
      <c r="A275">
        <v>2.8570000000000002</v>
      </c>
      <c r="B275">
        <v>500</v>
      </c>
      <c r="C275" s="6">
        <f t="shared" si="74"/>
        <v>24.484139428825117</v>
      </c>
      <c r="D275" s="12">
        <f t="shared" ref="D275:D313" si="91">D274+10</f>
        <v>119.99999999999999</v>
      </c>
      <c r="E275">
        <f t="shared" si="75"/>
        <v>22.070886787555516</v>
      </c>
      <c r="F275" s="7">
        <f t="shared" si="76"/>
        <v>155.09704279983561</v>
      </c>
      <c r="G275">
        <f t="shared" si="77"/>
        <v>13.699966576630327</v>
      </c>
      <c r="H275">
        <f t="shared" si="78"/>
        <v>43.609718745789053</v>
      </c>
      <c r="I275">
        <f t="shared" si="79"/>
        <v>8759.1454569457383</v>
      </c>
      <c r="J275">
        <f t="shared" si="80"/>
        <v>0.18076890099999998</v>
      </c>
      <c r="K275">
        <f t="shared" si="81"/>
        <v>7418.1708626705595</v>
      </c>
      <c r="L275">
        <f t="shared" si="82"/>
        <v>0.47002026170647815</v>
      </c>
      <c r="M275">
        <f t="shared" si="83"/>
        <v>4827.6652045309647</v>
      </c>
      <c r="N275">
        <f t="shared" si="84"/>
        <v>40.230543371091379</v>
      </c>
      <c r="O275">
        <f t="shared" si="85"/>
        <v>120</v>
      </c>
      <c r="P275">
        <f t="shared" si="86"/>
        <v>0.61420676902429583</v>
      </c>
      <c r="Q275">
        <f t="shared" si="87"/>
        <v>3931.4802524147726</v>
      </c>
      <c r="R275">
        <f t="shared" si="88"/>
        <v>32.762335436789776</v>
      </c>
      <c r="S275">
        <v>0.1</v>
      </c>
      <c r="T275">
        <f t="shared" si="89"/>
        <v>482.76652045309652</v>
      </c>
      <c r="U275">
        <v>20</v>
      </c>
      <c r="V275">
        <f t="shared" si="90"/>
        <v>78629.60504829546</v>
      </c>
    </row>
    <row r="276" spans="1:22">
      <c r="A276">
        <v>2.8570000000000002</v>
      </c>
      <c r="B276">
        <v>500</v>
      </c>
      <c r="C276" s="6">
        <f t="shared" si="74"/>
        <v>24.484139428825117</v>
      </c>
      <c r="D276" s="12">
        <f t="shared" si="91"/>
        <v>130</v>
      </c>
      <c r="E276">
        <f t="shared" si="75"/>
        <v>22.070886787555516</v>
      </c>
      <c r="F276" s="7">
        <f t="shared" si="76"/>
        <v>155.09704279983561</v>
      </c>
      <c r="G276">
        <f t="shared" si="77"/>
        <v>13.699966576630327</v>
      </c>
      <c r="H276">
        <f t="shared" si="78"/>
        <v>43.609718745789053</v>
      </c>
      <c r="I276">
        <f t="shared" si="79"/>
        <v>9489.0742450245507</v>
      </c>
      <c r="J276">
        <f t="shared" si="80"/>
        <v>0.18076890099999998</v>
      </c>
      <c r="K276">
        <f t="shared" si="81"/>
        <v>8036.3517678931066</v>
      </c>
      <c r="L276">
        <f t="shared" si="82"/>
        <v>0.45641955143516721</v>
      </c>
      <c r="M276">
        <f t="shared" si="83"/>
        <v>5120.6705462084292</v>
      </c>
      <c r="N276">
        <f t="shared" si="84"/>
        <v>39.389773432372529</v>
      </c>
      <c r="O276">
        <f t="shared" si="85"/>
        <v>130</v>
      </c>
      <c r="P276">
        <f t="shared" si="86"/>
        <v>0.60137058675377908</v>
      </c>
      <c r="Q276">
        <f t="shared" si="87"/>
        <v>4368.4036988161215</v>
      </c>
      <c r="R276">
        <f t="shared" si="88"/>
        <v>33.603105375508626</v>
      </c>
      <c r="S276">
        <v>0.1</v>
      </c>
      <c r="T276">
        <f t="shared" si="89"/>
        <v>512.0670546208429</v>
      </c>
      <c r="U276">
        <v>20</v>
      </c>
      <c r="V276">
        <f t="shared" si="90"/>
        <v>87368.073976322426</v>
      </c>
    </row>
    <row r="277" spans="1:22">
      <c r="A277">
        <v>2.8570000000000002</v>
      </c>
      <c r="B277">
        <v>500</v>
      </c>
      <c r="C277" s="6">
        <f t="shared" si="74"/>
        <v>24.484139428825117</v>
      </c>
      <c r="D277" s="12">
        <f t="shared" si="91"/>
        <v>140</v>
      </c>
      <c r="E277">
        <f t="shared" si="75"/>
        <v>22.070886787555516</v>
      </c>
      <c r="F277" s="7">
        <f t="shared" si="76"/>
        <v>155.09704279983561</v>
      </c>
      <c r="G277">
        <f t="shared" si="77"/>
        <v>13.699966576630327</v>
      </c>
      <c r="H277">
        <f t="shared" si="78"/>
        <v>43.609718745789053</v>
      </c>
      <c r="I277">
        <f t="shared" si="79"/>
        <v>10219.003033103361</v>
      </c>
      <c r="J277">
        <f t="shared" si="80"/>
        <v>0.18076890099999998</v>
      </c>
      <c r="K277">
        <f t="shared" si="81"/>
        <v>8654.5326731156529</v>
      </c>
      <c r="L277">
        <f t="shared" si="82"/>
        <v>0.44347535834477481</v>
      </c>
      <c r="M277">
        <f t="shared" si="83"/>
        <v>5402.5423385042359</v>
      </c>
      <c r="N277">
        <f t="shared" si="84"/>
        <v>38.589588132173112</v>
      </c>
      <c r="O277">
        <f t="shared" si="85"/>
        <v>140.00000000000003</v>
      </c>
      <c r="P277">
        <f t="shared" si="86"/>
        <v>0.58915401728508565</v>
      </c>
      <c r="Q277">
        <f t="shared" si="87"/>
        <v>4816.4606945991263</v>
      </c>
      <c r="R277">
        <f t="shared" si="88"/>
        <v>34.403290675708043</v>
      </c>
      <c r="S277">
        <v>0.1</v>
      </c>
      <c r="T277">
        <f t="shared" si="89"/>
        <v>540.25423385042359</v>
      </c>
      <c r="U277">
        <v>20</v>
      </c>
      <c r="V277">
        <f t="shared" si="90"/>
        <v>96329.213891982523</v>
      </c>
    </row>
    <row r="278" spans="1:22">
      <c r="A278">
        <v>2.8570000000000002</v>
      </c>
      <c r="B278">
        <v>500</v>
      </c>
      <c r="C278" s="6">
        <f t="shared" si="74"/>
        <v>24.484139428825117</v>
      </c>
      <c r="D278" s="12">
        <f t="shared" si="91"/>
        <v>150</v>
      </c>
      <c r="E278">
        <f t="shared" si="75"/>
        <v>22.070886787555516</v>
      </c>
      <c r="F278" s="7">
        <f t="shared" si="76"/>
        <v>155.09704279983561</v>
      </c>
      <c r="G278">
        <f t="shared" si="77"/>
        <v>13.699966576630327</v>
      </c>
      <c r="H278">
        <f t="shared" si="78"/>
        <v>43.609718745789053</v>
      </c>
      <c r="I278">
        <f t="shared" si="79"/>
        <v>10948.931821182174</v>
      </c>
      <c r="J278">
        <f t="shared" si="80"/>
        <v>0.18076890099999998</v>
      </c>
      <c r="K278">
        <f t="shared" si="81"/>
        <v>9272.7135783382</v>
      </c>
      <c r="L278">
        <f t="shared" si="82"/>
        <v>0.43124116598636597</v>
      </c>
      <c r="M278">
        <f t="shared" si="83"/>
        <v>5674.9940582241461</v>
      </c>
      <c r="N278">
        <f t="shared" si="84"/>
        <v>37.833293721494307</v>
      </c>
      <c r="O278">
        <f t="shared" si="85"/>
        <v>150</v>
      </c>
      <c r="P278">
        <f t="shared" si="86"/>
        <v>0.57760753773273754</v>
      </c>
      <c r="Q278">
        <f t="shared" si="87"/>
        <v>5273.9377629580267</v>
      </c>
      <c r="R278">
        <f t="shared" si="88"/>
        <v>35.159585086386848</v>
      </c>
      <c r="S278">
        <v>0.1</v>
      </c>
      <c r="T278">
        <f t="shared" si="89"/>
        <v>567.49940582241459</v>
      </c>
      <c r="U278">
        <v>20</v>
      </c>
      <c r="V278">
        <f t="shared" si="90"/>
        <v>105478.75525916053</v>
      </c>
    </row>
    <row r="279" spans="1:22">
      <c r="A279">
        <v>2.8570000000000002</v>
      </c>
      <c r="B279">
        <v>500</v>
      </c>
      <c r="C279" s="6">
        <f t="shared" si="74"/>
        <v>24.484139428825117</v>
      </c>
      <c r="D279" s="12">
        <f t="shared" si="91"/>
        <v>160</v>
      </c>
      <c r="E279">
        <f t="shared" si="75"/>
        <v>22.070886787555516</v>
      </c>
      <c r="F279" s="7">
        <f t="shared" si="76"/>
        <v>155.09704279983561</v>
      </c>
      <c r="G279">
        <f t="shared" si="77"/>
        <v>13.699966576630327</v>
      </c>
      <c r="H279">
        <f t="shared" si="78"/>
        <v>43.609718745789053</v>
      </c>
      <c r="I279">
        <f t="shared" si="79"/>
        <v>11678.860609260986</v>
      </c>
      <c r="J279">
        <f t="shared" si="80"/>
        <v>0.18076890099999998</v>
      </c>
      <c r="K279">
        <f t="shared" si="81"/>
        <v>9890.8944835607472</v>
      </c>
      <c r="L279">
        <f t="shared" si="82"/>
        <v>0.41974098517368907</v>
      </c>
      <c r="M279">
        <f t="shared" si="83"/>
        <v>5939.5799204790346</v>
      </c>
      <c r="N279">
        <f t="shared" si="84"/>
        <v>37.122374502993964</v>
      </c>
      <c r="O279">
        <f t="shared" si="85"/>
        <v>160.00000000000003</v>
      </c>
      <c r="P279">
        <f t="shared" si="86"/>
        <v>0.5667538092060147</v>
      </c>
      <c r="Q279">
        <f t="shared" si="87"/>
        <v>5739.2806887819534</v>
      </c>
      <c r="R279">
        <f t="shared" si="88"/>
        <v>35.870504304887206</v>
      </c>
      <c r="S279">
        <v>0.1</v>
      </c>
      <c r="T279">
        <f t="shared" si="89"/>
        <v>593.95799204790353</v>
      </c>
      <c r="U279">
        <v>20</v>
      </c>
      <c r="V279">
        <f t="shared" si="90"/>
        <v>114785.61377563907</v>
      </c>
    </row>
    <row r="280" spans="1:22">
      <c r="A280">
        <v>2.8570000000000002</v>
      </c>
      <c r="B280">
        <v>500</v>
      </c>
      <c r="C280" s="6">
        <f t="shared" si="74"/>
        <v>24.484139428825117</v>
      </c>
      <c r="D280" s="12">
        <f t="shared" si="91"/>
        <v>170</v>
      </c>
      <c r="E280">
        <f t="shared" si="75"/>
        <v>22.070886787555516</v>
      </c>
      <c r="F280" s="7">
        <f t="shared" si="76"/>
        <v>155.09704279983561</v>
      </c>
      <c r="G280">
        <f t="shared" si="77"/>
        <v>13.699966576630327</v>
      </c>
      <c r="H280">
        <f t="shared" si="78"/>
        <v>43.609718745789053</v>
      </c>
      <c r="I280">
        <f t="shared" si="79"/>
        <v>12408.789397339797</v>
      </c>
      <c r="J280">
        <f t="shared" si="80"/>
        <v>0.18076890099999998</v>
      </c>
      <c r="K280">
        <f t="shared" si="81"/>
        <v>10509.075388783293</v>
      </c>
      <c r="L280">
        <f t="shared" si="82"/>
        <v>0.40897659770234573</v>
      </c>
      <c r="M280">
        <f t="shared" si="83"/>
        <v>6197.6799060585518</v>
      </c>
      <c r="N280">
        <f t="shared" si="84"/>
        <v>36.456940623873834</v>
      </c>
      <c r="O280">
        <f t="shared" si="85"/>
        <v>170</v>
      </c>
      <c r="P280">
        <f t="shared" si="86"/>
        <v>0.55659451334158527</v>
      </c>
      <c r="Q280">
        <f t="shared" si="87"/>
        <v>6211.109491281245</v>
      </c>
      <c r="R280">
        <f t="shared" si="88"/>
        <v>36.535938184007321</v>
      </c>
      <c r="S280">
        <v>0.1</v>
      </c>
      <c r="T280">
        <f t="shared" si="89"/>
        <v>619.76799060585518</v>
      </c>
      <c r="U280">
        <v>20</v>
      </c>
      <c r="V280">
        <f t="shared" si="90"/>
        <v>124222.1898256249</v>
      </c>
    </row>
    <row r="281" spans="1:22">
      <c r="A281">
        <v>2.8570000000000002</v>
      </c>
      <c r="B281">
        <v>500</v>
      </c>
      <c r="C281" s="6">
        <f t="shared" si="74"/>
        <v>24.484139428825117</v>
      </c>
      <c r="D281" s="12">
        <f t="shared" si="91"/>
        <v>180</v>
      </c>
      <c r="E281">
        <f t="shared" si="75"/>
        <v>22.070886787555516</v>
      </c>
      <c r="F281" s="7">
        <f t="shared" si="76"/>
        <v>155.09704279983561</v>
      </c>
      <c r="G281">
        <f t="shared" si="77"/>
        <v>13.699966576630327</v>
      </c>
      <c r="H281">
        <f t="shared" si="78"/>
        <v>43.609718745789053</v>
      </c>
      <c r="I281">
        <f t="shared" si="79"/>
        <v>13138.718185418609</v>
      </c>
      <c r="J281">
        <f t="shared" si="80"/>
        <v>0.18076890099999998</v>
      </c>
      <c r="K281">
        <f t="shared" si="81"/>
        <v>11127.256294005841</v>
      </c>
      <c r="L281">
        <f t="shared" si="82"/>
        <v>0.39893364327748126</v>
      </c>
      <c r="M281">
        <f t="shared" si="83"/>
        <v>6450.498784462804</v>
      </c>
      <c r="N281">
        <f t="shared" si="84"/>
        <v>35.83610435812669</v>
      </c>
      <c r="O281">
        <f t="shared" si="85"/>
        <v>180.00000000000003</v>
      </c>
      <c r="P281">
        <f t="shared" si="86"/>
        <v>0.54711609707063646</v>
      </c>
      <c r="Q281">
        <f t="shared" si="87"/>
        <v>6688.2194009558061</v>
      </c>
      <c r="R281">
        <f t="shared" si="88"/>
        <v>37.156774449754479</v>
      </c>
      <c r="S281">
        <v>0.1</v>
      </c>
      <c r="T281">
        <f t="shared" si="89"/>
        <v>645.04987844628045</v>
      </c>
      <c r="U281">
        <v>20</v>
      </c>
      <c r="V281">
        <f t="shared" si="90"/>
        <v>133764.38801911613</v>
      </c>
    </row>
    <row r="282" spans="1:22">
      <c r="A282">
        <v>2.8570000000000002</v>
      </c>
      <c r="B282">
        <v>500</v>
      </c>
      <c r="C282" s="6">
        <f t="shared" si="74"/>
        <v>24.484139428825117</v>
      </c>
      <c r="D282" s="12">
        <f t="shared" si="91"/>
        <v>190</v>
      </c>
      <c r="E282">
        <f t="shared" si="75"/>
        <v>22.070886787555516</v>
      </c>
      <c r="F282" s="7">
        <f t="shared" si="76"/>
        <v>155.09704279983561</v>
      </c>
      <c r="G282">
        <f t="shared" si="77"/>
        <v>13.699966576630327</v>
      </c>
      <c r="H282">
        <f t="shared" si="78"/>
        <v>43.609718745789053</v>
      </c>
      <c r="I282">
        <f t="shared" si="79"/>
        <v>13868.64697349742</v>
      </c>
      <c r="J282">
        <f t="shared" si="80"/>
        <v>0.18076890099999998</v>
      </c>
      <c r="K282">
        <f t="shared" si="81"/>
        <v>11745.437199228387</v>
      </c>
      <c r="L282">
        <f t="shared" si="82"/>
        <v>0.38958655288472488</v>
      </c>
      <c r="M282">
        <f t="shared" si="83"/>
        <v>6699.0741648404382</v>
      </c>
      <c r="N282">
        <f t="shared" si="84"/>
        <v>35.258285078107569</v>
      </c>
      <c r="O282">
        <f t="shared" si="85"/>
        <v>190</v>
      </c>
      <c r="P282">
        <f t="shared" si="86"/>
        <v>0.53829442867339805</v>
      </c>
      <c r="Q282">
        <f t="shared" si="87"/>
        <v>7169.5728086569816</v>
      </c>
      <c r="R282">
        <f t="shared" si="88"/>
        <v>37.734593729773586</v>
      </c>
      <c r="S282">
        <v>0.1</v>
      </c>
      <c r="T282">
        <f t="shared" si="89"/>
        <v>669.90741648404389</v>
      </c>
      <c r="U282">
        <v>20</v>
      </c>
      <c r="V282">
        <f t="shared" si="90"/>
        <v>143391.45617313962</v>
      </c>
    </row>
    <row r="283" spans="1:22">
      <c r="A283">
        <v>2.8570000000000002</v>
      </c>
      <c r="B283">
        <v>500</v>
      </c>
      <c r="C283" s="6">
        <f t="shared" si="74"/>
        <v>24.484139428825117</v>
      </c>
      <c r="D283" s="12">
        <f t="shared" si="91"/>
        <v>200</v>
      </c>
      <c r="E283">
        <f t="shared" si="75"/>
        <v>22.070886787555516</v>
      </c>
      <c r="F283" s="7">
        <f t="shared" si="76"/>
        <v>155.09704279983561</v>
      </c>
      <c r="G283">
        <f t="shared" si="77"/>
        <v>13.699966576630327</v>
      </c>
      <c r="H283">
        <f t="shared" si="78"/>
        <v>43.609718745789053</v>
      </c>
      <c r="I283">
        <f t="shared" si="79"/>
        <v>14598.575761576232</v>
      </c>
      <c r="J283">
        <f t="shared" si="80"/>
        <v>0.18076890099999998</v>
      </c>
      <c r="K283">
        <f t="shared" si="81"/>
        <v>12363.618104450934</v>
      </c>
      <c r="L283">
        <f t="shared" si="82"/>
        <v>0.38090242690417886</v>
      </c>
      <c r="M283">
        <f t="shared" si="83"/>
        <v>6944.2897984271012</v>
      </c>
      <c r="N283">
        <f t="shared" si="84"/>
        <v>34.721448992135507</v>
      </c>
      <c r="O283">
        <f t="shared" si="85"/>
        <v>200</v>
      </c>
      <c r="P283">
        <f t="shared" si="86"/>
        <v>0.5300984578951986</v>
      </c>
      <c r="Q283">
        <f t="shared" si="87"/>
        <v>7654.2859631491301</v>
      </c>
      <c r="R283">
        <f t="shared" si="88"/>
        <v>38.271429815745648</v>
      </c>
      <c r="S283">
        <v>0.1</v>
      </c>
      <c r="T283">
        <f t="shared" si="89"/>
        <v>694.42897984271019</v>
      </c>
      <c r="U283">
        <v>20</v>
      </c>
      <c r="V283">
        <f t="shared" si="90"/>
        <v>153085.7192629826</v>
      </c>
    </row>
    <row r="284" spans="1:22">
      <c r="A284">
        <v>2.8570000000000002</v>
      </c>
      <c r="B284">
        <v>500</v>
      </c>
      <c r="C284" s="6">
        <f t="shared" si="74"/>
        <v>24.484139428825117</v>
      </c>
      <c r="D284" s="12">
        <f t="shared" si="91"/>
        <v>210</v>
      </c>
      <c r="E284">
        <f t="shared" si="75"/>
        <v>22.070886787555516</v>
      </c>
      <c r="F284" s="7">
        <f t="shared" si="76"/>
        <v>155.09704279983561</v>
      </c>
      <c r="G284">
        <f t="shared" si="77"/>
        <v>13.699966576630327</v>
      </c>
      <c r="H284">
        <f t="shared" si="78"/>
        <v>43.609718745789053</v>
      </c>
      <c r="I284">
        <f t="shared" si="79"/>
        <v>15328.504549655043</v>
      </c>
      <c r="J284">
        <f t="shared" si="80"/>
        <v>0.18076890099999998</v>
      </c>
      <c r="K284">
        <f t="shared" si="81"/>
        <v>12981.799009673479</v>
      </c>
      <c r="L284">
        <f t="shared" si="82"/>
        <v>0.37284400147860186</v>
      </c>
      <c r="M284">
        <f t="shared" si="83"/>
        <v>7186.8914291391729</v>
      </c>
      <c r="N284">
        <f t="shared" si="84"/>
        <v>34.223292519710348</v>
      </c>
      <c r="O284">
        <f t="shared" si="85"/>
        <v>209.99999999999997</v>
      </c>
      <c r="P284">
        <f t="shared" si="86"/>
        <v>0.52249301556809691</v>
      </c>
      <c r="Q284">
        <f t="shared" si="87"/>
        <v>8141.613120515869</v>
      </c>
      <c r="R284">
        <f t="shared" si="88"/>
        <v>38.769586288170807</v>
      </c>
      <c r="S284">
        <v>0.1</v>
      </c>
      <c r="T284">
        <f t="shared" si="89"/>
        <v>718.68914291391729</v>
      </c>
      <c r="U284">
        <v>20</v>
      </c>
      <c r="V284">
        <f t="shared" si="90"/>
        <v>162832.26241031737</v>
      </c>
    </row>
    <row r="285" spans="1:22">
      <c r="A285">
        <v>2.8570000000000002</v>
      </c>
      <c r="B285">
        <v>500</v>
      </c>
      <c r="C285" s="6">
        <f t="shared" si="74"/>
        <v>24.484139428825117</v>
      </c>
      <c r="D285" s="12">
        <f t="shared" si="91"/>
        <v>220</v>
      </c>
      <c r="E285">
        <f t="shared" si="75"/>
        <v>22.070886787555516</v>
      </c>
      <c r="F285" s="7">
        <f t="shared" si="76"/>
        <v>155.09704279983561</v>
      </c>
      <c r="G285">
        <f t="shared" si="77"/>
        <v>13.699966576630327</v>
      </c>
      <c r="H285">
        <f t="shared" si="78"/>
        <v>43.609718745789053</v>
      </c>
      <c r="I285">
        <f t="shared" si="79"/>
        <v>16058.433337733855</v>
      </c>
      <c r="J285">
        <f t="shared" si="80"/>
        <v>0.18076890099999998</v>
      </c>
      <c r="K285">
        <f t="shared" si="81"/>
        <v>13599.979914896026</v>
      </c>
      <c r="L285">
        <f t="shared" si="82"/>
        <v>0.36537185888548007</v>
      </c>
      <c r="M285">
        <f t="shared" si="83"/>
        <v>7427.503365148581</v>
      </c>
      <c r="N285">
        <f t="shared" si="84"/>
        <v>33.76137893249355</v>
      </c>
      <c r="O285">
        <f t="shared" si="85"/>
        <v>220</v>
      </c>
      <c r="P285">
        <f t="shared" si="86"/>
        <v>0.515440899732726</v>
      </c>
      <c r="Q285">
        <f t="shared" si="87"/>
        <v>8630.9299725852725</v>
      </c>
      <c r="R285">
        <f t="shared" si="88"/>
        <v>39.231499875387605</v>
      </c>
      <c r="S285">
        <v>0.1</v>
      </c>
      <c r="T285">
        <f t="shared" si="89"/>
        <v>742.75033651485819</v>
      </c>
      <c r="U285">
        <v>20</v>
      </c>
      <c r="V285">
        <f t="shared" si="90"/>
        <v>172618.59945170546</v>
      </c>
    </row>
    <row r="286" spans="1:22">
      <c r="A286">
        <v>2.8570000000000002</v>
      </c>
      <c r="B286">
        <v>500</v>
      </c>
      <c r="C286" s="6">
        <f t="shared" si="74"/>
        <v>24.484139428825117</v>
      </c>
      <c r="D286" s="12">
        <f t="shared" si="91"/>
        <v>230</v>
      </c>
      <c r="E286">
        <f t="shared" si="75"/>
        <v>22.070886787555516</v>
      </c>
      <c r="F286" s="7">
        <f t="shared" si="76"/>
        <v>155.09704279983561</v>
      </c>
      <c r="G286">
        <f t="shared" si="77"/>
        <v>13.699966576630327</v>
      </c>
      <c r="H286">
        <f t="shared" si="78"/>
        <v>43.609718745789053</v>
      </c>
      <c r="I286">
        <f t="shared" si="79"/>
        <v>16788.362125812666</v>
      </c>
      <c r="J286">
        <f t="shared" si="80"/>
        <v>0.18076890099999998</v>
      </c>
      <c r="K286">
        <f t="shared" si="81"/>
        <v>14218.160820118574</v>
      </c>
      <c r="L286">
        <f t="shared" si="82"/>
        <v>0.35844603050711255</v>
      </c>
      <c r="M286">
        <f t="shared" si="83"/>
        <v>7666.6446127773461</v>
      </c>
      <c r="N286">
        <f t="shared" si="84"/>
        <v>33.333237446858028</v>
      </c>
      <c r="O286">
        <f t="shared" si="85"/>
        <v>230</v>
      </c>
      <c r="P286">
        <f t="shared" si="86"/>
        <v>0.50890438850164932</v>
      </c>
      <c r="Q286">
        <f t="shared" si="87"/>
        <v>9121.7175130353189</v>
      </c>
      <c r="R286">
        <f t="shared" si="88"/>
        <v>39.659641361023127</v>
      </c>
      <c r="S286">
        <v>0.1</v>
      </c>
      <c r="T286">
        <f t="shared" si="89"/>
        <v>766.66446127773463</v>
      </c>
      <c r="U286">
        <v>20</v>
      </c>
      <c r="V286">
        <f t="shared" si="90"/>
        <v>182434.35026070639</v>
      </c>
    </row>
    <row r="287" spans="1:22">
      <c r="A287">
        <v>2.8570000000000002</v>
      </c>
      <c r="B287">
        <v>500</v>
      </c>
      <c r="C287" s="6">
        <f t="shared" si="74"/>
        <v>24.484139428825117</v>
      </c>
      <c r="D287" s="12">
        <f t="shared" si="91"/>
        <v>240</v>
      </c>
      <c r="E287">
        <f t="shared" si="75"/>
        <v>22.070886787555516</v>
      </c>
      <c r="F287" s="7">
        <f t="shared" si="76"/>
        <v>155.09704279983561</v>
      </c>
      <c r="G287">
        <f t="shared" si="77"/>
        <v>13.699966576630327</v>
      </c>
      <c r="H287">
        <f t="shared" si="78"/>
        <v>43.609718745789053</v>
      </c>
      <c r="I287">
        <f t="shared" si="79"/>
        <v>17518.290913891477</v>
      </c>
      <c r="J287">
        <f t="shared" si="80"/>
        <v>0.18076890099999998</v>
      </c>
      <c r="K287">
        <f t="shared" si="81"/>
        <v>14836.341725341119</v>
      </c>
      <c r="L287">
        <f t="shared" si="82"/>
        <v>0.35202712405734726</v>
      </c>
      <c r="M287">
        <f t="shared" si="83"/>
        <v>7904.7438976542135</v>
      </c>
      <c r="N287">
        <f t="shared" si="84"/>
        <v>32.936432906892556</v>
      </c>
      <c r="O287">
        <f t="shared" si="85"/>
        <v>240</v>
      </c>
      <c r="P287">
        <f t="shared" si="86"/>
        <v>0.50284630392202379</v>
      </c>
      <c r="Q287">
        <f t="shared" si="87"/>
        <v>9613.547016237264</v>
      </c>
      <c r="R287">
        <f t="shared" si="88"/>
        <v>40.056445900988599</v>
      </c>
      <c r="S287">
        <v>0.1</v>
      </c>
      <c r="T287">
        <f t="shared" si="89"/>
        <v>790.47438976542139</v>
      </c>
      <c r="U287">
        <v>20</v>
      </c>
      <c r="V287">
        <f t="shared" si="90"/>
        <v>192270.94032474529</v>
      </c>
    </row>
    <row r="288" spans="1:22">
      <c r="A288">
        <v>2.8570000000000002</v>
      </c>
      <c r="B288">
        <v>500</v>
      </c>
      <c r="C288" s="6">
        <f t="shared" si="74"/>
        <v>24.484139428825117</v>
      </c>
      <c r="D288" s="12">
        <f t="shared" si="91"/>
        <v>250</v>
      </c>
      <c r="E288">
        <f t="shared" si="75"/>
        <v>22.070886787555516</v>
      </c>
      <c r="F288" s="7">
        <f t="shared" si="76"/>
        <v>155.09704279983561</v>
      </c>
      <c r="G288">
        <f t="shared" si="77"/>
        <v>13.699966576630327</v>
      </c>
      <c r="H288">
        <f t="shared" si="78"/>
        <v>43.609718745789053</v>
      </c>
      <c r="I288">
        <f t="shared" si="79"/>
        <v>18248.219701970291</v>
      </c>
      <c r="J288">
        <f t="shared" si="80"/>
        <v>0.18076890099999998</v>
      </c>
      <c r="K288">
        <f t="shared" si="81"/>
        <v>15454.522630563668</v>
      </c>
      <c r="L288">
        <f t="shared" si="82"/>
        <v>0.34607708618863242</v>
      </c>
      <c r="M288">
        <f t="shared" si="83"/>
        <v>8142.1532318283771</v>
      </c>
      <c r="N288">
        <f t="shared" si="84"/>
        <v>32.568612927313509</v>
      </c>
      <c r="O288">
        <f t="shared" si="85"/>
        <v>250.00000000000009</v>
      </c>
      <c r="P288">
        <f t="shared" si="86"/>
        <v>0.49723073171471005</v>
      </c>
      <c r="Q288">
        <f t="shared" si="87"/>
        <v>10106.066470141915</v>
      </c>
      <c r="R288">
        <f t="shared" si="88"/>
        <v>40.42426588056766</v>
      </c>
      <c r="S288">
        <v>0.1</v>
      </c>
      <c r="T288">
        <f t="shared" si="89"/>
        <v>814.21532318283778</v>
      </c>
      <c r="U288">
        <v>20</v>
      </c>
      <c r="V288">
        <f t="shared" si="90"/>
        <v>202121.32940283831</v>
      </c>
    </row>
    <row r="289" spans="1:22">
      <c r="A289">
        <v>2.8570000000000002</v>
      </c>
      <c r="B289">
        <v>500</v>
      </c>
      <c r="C289" s="6">
        <f t="shared" si="74"/>
        <v>24.484139428825117</v>
      </c>
      <c r="D289" s="12">
        <f t="shared" si="91"/>
        <v>260</v>
      </c>
      <c r="E289">
        <f t="shared" si="75"/>
        <v>22.070886787555516</v>
      </c>
      <c r="F289" s="7">
        <f t="shared" si="76"/>
        <v>155.09704279983561</v>
      </c>
      <c r="G289">
        <f t="shared" si="77"/>
        <v>13.699966576630327</v>
      </c>
      <c r="H289">
        <f t="shared" si="78"/>
        <v>43.609718745789053</v>
      </c>
      <c r="I289">
        <f t="shared" si="79"/>
        <v>18978.148490049101</v>
      </c>
      <c r="J289">
        <f t="shared" si="80"/>
        <v>0.18076890099999998</v>
      </c>
      <c r="K289">
        <f t="shared" si="81"/>
        <v>16072.703535786213</v>
      </c>
      <c r="L289">
        <f t="shared" si="82"/>
        <v>0.34055969108261164</v>
      </c>
      <c r="M289">
        <f t="shared" si="83"/>
        <v>8379.1599052726378</v>
      </c>
      <c r="N289">
        <f t="shared" si="84"/>
        <v>32.227538097202455</v>
      </c>
      <c r="O289">
        <f t="shared" si="85"/>
        <v>259.99999999999994</v>
      </c>
      <c r="P289">
        <f t="shared" si="86"/>
        <v>0.49202348240003746</v>
      </c>
      <c r="Q289">
        <f t="shared" si="87"/>
        <v>10598.988584776462</v>
      </c>
      <c r="R289">
        <f t="shared" si="88"/>
        <v>40.7653407106787</v>
      </c>
      <c r="S289">
        <v>0.1</v>
      </c>
      <c r="T289">
        <f t="shared" si="89"/>
        <v>837.91599052726383</v>
      </c>
      <c r="U289">
        <v>20</v>
      </c>
      <c r="V289">
        <f t="shared" si="90"/>
        <v>211979.77169552923</v>
      </c>
    </row>
    <row r="290" spans="1:22">
      <c r="A290">
        <v>2.8570000000000002</v>
      </c>
      <c r="B290">
        <v>500</v>
      </c>
      <c r="C290" s="6">
        <f t="shared" si="74"/>
        <v>24.484139428825117</v>
      </c>
      <c r="D290" s="12">
        <f t="shared" si="91"/>
        <v>270</v>
      </c>
      <c r="E290">
        <f t="shared" si="75"/>
        <v>22.070886787555516</v>
      </c>
      <c r="F290" s="7">
        <f t="shared" si="76"/>
        <v>155.09704279983561</v>
      </c>
      <c r="G290">
        <f t="shared" si="77"/>
        <v>13.699966576630327</v>
      </c>
      <c r="H290">
        <f t="shared" si="78"/>
        <v>43.609718745789053</v>
      </c>
      <c r="I290">
        <f t="shared" si="79"/>
        <v>19708.077278127912</v>
      </c>
      <c r="J290">
        <f t="shared" si="80"/>
        <v>0.18076890099999998</v>
      </c>
      <c r="K290">
        <f t="shared" si="81"/>
        <v>16690.884441008759</v>
      </c>
      <c r="L290">
        <f t="shared" si="82"/>
        <v>0.33544082699216315</v>
      </c>
      <c r="M290">
        <f t="shared" si="83"/>
        <v>8615.9969172417586</v>
      </c>
      <c r="N290">
        <f t="shared" si="84"/>
        <v>31.911099693487998</v>
      </c>
      <c r="O290">
        <f t="shared" si="85"/>
        <v>270</v>
      </c>
      <c r="P290">
        <f t="shared" si="86"/>
        <v>0.48719236173264119</v>
      </c>
      <c r="Q290">
        <f t="shared" si="87"/>
        <v>11092.080360886153</v>
      </c>
      <c r="R290">
        <f t="shared" si="88"/>
        <v>41.081779114393157</v>
      </c>
      <c r="S290">
        <v>0.1</v>
      </c>
      <c r="T290">
        <f t="shared" si="89"/>
        <v>861.59969172417595</v>
      </c>
      <c r="U290">
        <v>20</v>
      </c>
      <c r="V290">
        <f t="shared" si="90"/>
        <v>221841.60721772307</v>
      </c>
    </row>
    <row r="291" spans="1:22">
      <c r="A291">
        <v>2.8570000000000002</v>
      </c>
      <c r="B291">
        <v>500</v>
      </c>
      <c r="C291" s="6">
        <f t="shared" si="74"/>
        <v>24.484139428825117</v>
      </c>
      <c r="D291" s="12">
        <f t="shared" si="91"/>
        <v>280</v>
      </c>
      <c r="E291">
        <f t="shared" si="75"/>
        <v>22.070886787555516</v>
      </c>
      <c r="F291" s="7">
        <f t="shared" si="76"/>
        <v>155.09704279983561</v>
      </c>
      <c r="G291">
        <f t="shared" si="77"/>
        <v>13.699966576630327</v>
      </c>
      <c r="H291">
        <f t="shared" si="78"/>
        <v>43.609718745789053</v>
      </c>
      <c r="I291">
        <f t="shared" si="79"/>
        <v>20438.006066206723</v>
      </c>
      <c r="J291">
        <f t="shared" si="80"/>
        <v>0.18076890099999998</v>
      </c>
      <c r="K291">
        <f t="shared" si="81"/>
        <v>17309.065346231306</v>
      </c>
      <c r="L291">
        <f t="shared" si="82"/>
        <v>0.33068863672800475</v>
      </c>
      <c r="M291">
        <f t="shared" si="83"/>
        <v>8852.8519423565995</v>
      </c>
      <c r="N291">
        <f t="shared" si="84"/>
        <v>31.617328365559281</v>
      </c>
      <c r="O291">
        <f t="shared" si="85"/>
        <v>280.00000000000006</v>
      </c>
      <c r="P291">
        <f t="shared" si="86"/>
        <v>0.48270730329098138</v>
      </c>
      <c r="Q291">
        <f t="shared" si="87"/>
        <v>11585.154123850125</v>
      </c>
      <c r="R291">
        <f t="shared" si="88"/>
        <v>41.375550442321874</v>
      </c>
      <c r="S291">
        <v>0.1</v>
      </c>
      <c r="T291">
        <f t="shared" si="89"/>
        <v>885.28519423566001</v>
      </c>
      <c r="U291">
        <v>20</v>
      </c>
      <c r="V291">
        <f t="shared" si="90"/>
        <v>231703.08247700249</v>
      </c>
    </row>
    <row r="292" spans="1:22">
      <c r="A292">
        <v>2.8570000000000002</v>
      </c>
      <c r="B292">
        <v>500</v>
      </c>
      <c r="C292" s="6">
        <f t="shared" si="74"/>
        <v>24.484139428825117</v>
      </c>
      <c r="D292" s="12">
        <f t="shared" si="91"/>
        <v>290</v>
      </c>
      <c r="E292">
        <f t="shared" si="75"/>
        <v>22.070886787555516</v>
      </c>
      <c r="F292" s="7">
        <f t="shared" si="76"/>
        <v>155.09704279983561</v>
      </c>
      <c r="G292">
        <f t="shared" si="77"/>
        <v>13.699966576630327</v>
      </c>
      <c r="H292">
        <f t="shared" si="78"/>
        <v>43.609718745789053</v>
      </c>
      <c r="I292">
        <f t="shared" si="79"/>
        <v>21167.934854285537</v>
      </c>
      <c r="J292">
        <f t="shared" si="80"/>
        <v>0.18076890099999998</v>
      </c>
      <c r="K292">
        <f t="shared" si="81"/>
        <v>17927.246251453853</v>
      </c>
      <c r="L292">
        <f t="shared" si="82"/>
        <v>0.32627355490876997</v>
      </c>
      <c r="M292">
        <f t="shared" si="83"/>
        <v>9089.8749670184498</v>
      </c>
      <c r="N292">
        <f t="shared" si="84"/>
        <v>31.344396437994654</v>
      </c>
      <c r="O292">
        <f t="shared" si="85"/>
        <v>290</v>
      </c>
      <c r="P292">
        <f t="shared" si="86"/>
        <v>0.47854040363350614</v>
      </c>
      <c r="Q292">
        <f t="shared" si="87"/>
        <v>12078.059887267085</v>
      </c>
      <c r="R292">
        <f t="shared" si="88"/>
        <v>41.648482369886501</v>
      </c>
      <c r="S292">
        <v>0.1</v>
      </c>
      <c r="T292">
        <f t="shared" si="89"/>
        <v>908.98749670184498</v>
      </c>
      <c r="U292">
        <v>20</v>
      </c>
      <c r="V292">
        <f t="shared" si="90"/>
        <v>241561.19774534169</v>
      </c>
    </row>
    <row r="293" spans="1:22">
      <c r="A293">
        <v>2.8570000000000002</v>
      </c>
      <c r="B293">
        <v>500</v>
      </c>
      <c r="C293" s="6">
        <f t="shared" si="74"/>
        <v>24.484139428825117</v>
      </c>
      <c r="D293" s="12">
        <f t="shared" si="91"/>
        <v>300</v>
      </c>
      <c r="E293">
        <f t="shared" si="75"/>
        <v>22.070886787555516</v>
      </c>
      <c r="F293" s="7">
        <f t="shared" si="76"/>
        <v>155.09704279983561</v>
      </c>
      <c r="G293">
        <f t="shared" si="77"/>
        <v>13.699966576630327</v>
      </c>
      <c r="H293">
        <f t="shared" si="78"/>
        <v>43.609718745789053</v>
      </c>
      <c r="I293">
        <f t="shared" si="79"/>
        <v>21897.863642364347</v>
      </c>
      <c r="J293">
        <f t="shared" si="80"/>
        <v>0.18076890099999998</v>
      </c>
      <c r="K293">
        <f t="shared" si="81"/>
        <v>18545.4271566764</v>
      </c>
      <c r="L293">
        <f t="shared" si="82"/>
        <v>0.32216827422672722</v>
      </c>
      <c r="M293">
        <f t="shared" si="83"/>
        <v>9327.1847475518643</v>
      </c>
      <c r="N293">
        <f t="shared" si="84"/>
        <v>31.090615825172883</v>
      </c>
      <c r="O293">
        <f t="shared" si="85"/>
        <v>300</v>
      </c>
      <c r="P293">
        <f t="shared" si="86"/>
        <v>0.47466589046065472</v>
      </c>
      <c r="Q293">
        <f t="shared" si="87"/>
        <v>12570.678894812481</v>
      </c>
      <c r="R293">
        <f t="shared" si="88"/>
        <v>41.902262982708272</v>
      </c>
      <c r="S293">
        <v>0.1</v>
      </c>
      <c r="T293">
        <f t="shared" si="89"/>
        <v>932.71847475518643</v>
      </c>
      <c r="U293">
        <v>20</v>
      </c>
      <c r="V293">
        <f t="shared" si="90"/>
        <v>251413.57789624963</v>
      </c>
    </row>
    <row r="294" spans="1:22">
      <c r="A294">
        <v>2.8570000000000002</v>
      </c>
      <c r="B294">
        <v>500</v>
      </c>
      <c r="C294" s="6">
        <f t="shared" si="74"/>
        <v>24.484139428825117</v>
      </c>
      <c r="D294" s="11">
        <f t="shared" si="91"/>
        <v>310</v>
      </c>
      <c r="E294">
        <f t="shared" si="75"/>
        <v>22.070886787555516</v>
      </c>
      <c r="F294" s="7">
        <f t="shared" si="76"/>
        <v>155.09704279983561</v>
      </c>
      <c r="G294">
        <f t="shared" si="77"/>
        <v>13.699966576630327</v>
      </c>
      <c r="H294">
        <f t="shared" si="78"/>
        <v>43.609718745789053</v>
      </c>
      <c r="I294">
        <f t="shared" si="79"/>
        <v>22627.792430443158</v>
      </c>
      <c r="J294">
        <f t="shared" si="80"/>
        <v>0.18076890099999998</v>
      </c>
      <c r="K294">
        <f t="shared" si="81"/>
        <v>19163.608061898947</v>
      </c>
      <c r="L294">
        <f t="shared" si="82"/>
        <v>0.31834766468221587</v>
      </c>
      <c r="M294">
        <f t="shared" si="83"/>
        <v>9564.8742419350256</v>
      </c>
      <c r="N294">
        <f t="shared" si="84"/>
        <v>30.854433038500083</v>
      </c>
      <c r="O294">
        <f t="shared" si="85"/>
        <v>310</v>
      </c>
      <c r="P294">
        <f t="shared" si="86"/>
        <v>0.47106004638931426</v>
      </c>
      <c r="Q294">
        <f t="shared" si="87"/>
        <v>13062.918188508133</v>
      </c>
      <c r="R294">
        <f t="shared" si="88"/>
        <v>42.138445769381072</v>
      </c>
      <c r="S294">
        <v>0.1</v>
      </c>
      <c r="T294">
        <f t="shared" si="89"/>
        <v>956.48742419350265</v>
      </c>
      <c r="U294">
        <v>20</v>
      </c>
      <c r="V294">
        <f t="shared" si="90"/>
        <v>261258.36377016266</v>
      </c>
    </row>
    <row r="295" spans="1:22">
      <c r="A295">
        <v>2.8570000000000002</v>
      </c>
      <c r="B295">
        <v>500</v>
      </c>
      <c r="C295" s="6">
        <f t="shared" si="74"/>
        <v>24.484139428825117</v>
      </c>
      <c r="D295" s="11">
        <f t="shared" si="91"/>
        <v>320</v>
      </c>
      <c r="E295">
        <f t="shared" si="75"/>
        <v>22.070886787555516</v>
      </c>
      <c r="F295" s="7">
        <f t="shared" si="76"/>
        <v>155.09704279983561</v>
      </c>
      <c r="G295">
        <f t="shared" si="77"/>
        <v>13.699966576630327</v>
      </c>
      <c r="H295">
        <f t="shared" si="78"/>
        <v>43.609718745789053</v>
      </c>
      <c r="I295">
        <f t="shared" si="79"/>
        <v>23357.721218521972</v>
      </c>
      <c r="J295">
        <f t="shared" si="80"/>
        <v>0.18076890099999998</v>
      </c>
      <c r="K295">
        <f t="shared" si="81"/>
        <v>19781.788967121494</v>
      </c>
      <c r="L295">
        <f t="shared" si="82"/>
        <v>0.31478866332896072</v>
      </c>
      <c r="M295">
        <f t="shared" si="83"/>
        <v>9803.0151586162374</v>
      </c>
      <c r="N295">
        <f t="shared" si="84"/>
        <v>30.634422370675743</v>
      </c>
      <c r="O295">
        <f t="shared" si="85"/>
        <v>320.00000000000006</v>
      </c>
      <c r="P295">
        <f t="shared" si="86"/>
        <v>0.46770110489581285</v>
      </c>
      <c r="Q295">
        <f t="shared" si="87"/>
        <v>13554.706059905737</v>
      </c>
      <c r="R295">
        <f t="shared" si="88"/>
        <v>42.358456437205426</v>
      </c>
      <c r="S295">
        <v>0.1</v>
      </c>
      <c r="T295">
        <f t="shared" si="89"/>
        <v>980.30151586162378</v>
      </c>
      <c r="U295">
        <v>20</v>
      </c>
      <c r="V295">
        <f t="shared" si="90"/>
        <v>271094.12119811471</v>
      </c>
    </row>
    <row r="296" spans="1:22">
      <c r="A296">
        <v>2.8570000000000002</v>
      </c>
      <c r="B296">
        <v>500</v>
      </c>
      <c r="C296" s="6">
        <f t="shared" si="74"/>
        <v>24.484139428825117</v>
      </c>
      <c r="D296" s="11">
        <f t="shared" si="91"/>
        <v>330</v>
      </c>
      <c r="E296">
        <f t="shared" si="75"/>
        <v>22.070886787555516</v>
      </c>
      <c r="F296" s="7">
        <f t="shared" si="76"/>
        <v>155.09704279983561</v>
      </c>
      <c r="G296">
        <f t="shared" si="77"/>
        <v>13.699966576630327</v>
      </c>
      <c r="H296">
        <f t="shared" si="78"/>
        <v>43.609718745789053</v>
      </c>
      <c r="I296">
        <f t="shared" si="79"/>
        <v>24087.650006600783</v>
      </c>
      <c r="J296">
        <f t="shared" si="80"/>
        <v>0.18076890099999998</v>
      </c>
      <c r="K296">
        <f t="shared" si="81"/>
        <v>20399.969872344042</v>
      </c>
      <c r="L296">
        <f t="shared" si="82"/>
        <v>0.31147014718735067</v>
      </c>
      <c r="M296">
        <f t="shared" si="83"/>
        <v>10041.661753013259</v>
      </c>
      <c r="N296">
        <f t="shared" si="84"/>
        <v>30.429278039434116</v>
      </c>
      <c r="O296">
        <f t="shared" si="85"/>
        <v>329.99999999999994</v>
      </c>
      <c r="P296">
        <f t="shared" si="86"/>
        <v>0.46456913037303993</v>
      </c>
      <c r="Q296">
        <f t="shared" si="87"/>
        <v>14045.988253587522</v>
      </c>
      <c r="R296">
        <f t="shared" si="88"/>
        <v>42.563600768447039</v>
      </c>
      <c r="S296">
        <v>0.1</v>
      </c>
      <c r="T296">
        <f t="shared" si="89"/>
        <v>1004.1661753013259</v>
      </c>
      <c r="U296">
        <v>20</v>
      </c>
      <c r="V296">
        <f t="shared" si="90"/>
        <v>280919.76507175044</v>
      </c>
    </row>
    <row r="297" spans="1:22">
      <c r="A297">
        <v>2.8570000000000002</v>
      </c>
      <c r="B297">
        <v>500</v>
      </c>
      <c r="C297" s="6">
        <f t="shared" si="74"/>
        <v>24.484139428825117</v>
      </c>
      <c r="D297" s="11">
        <f t="shared" si="91"/>
        <v>340</v>
      </c>
      <c r="E297">
        <f t="shared" si="75"/>
        <v>22.070886787555516</v>
      </c>
      <c r="F297" s="7">
        <f t="shared" si="76"/>
        <v>155.09704279983561</v>
      </c>
      <c r="G297">
        <f t="shared" si="77"/>
        <v>13.699966576630327</v>
      </c>
      <c r="H297">
        <f t="shared" si="78"/>
        <v>43.609718745789053</v>
      </c>
      <c r="I297">
        <f t="shared" si="79"/>
        <v>24817.578794679594</v>
      </c>
      <c r="J297">
        <f t="shared" si="80"/>
        <v>0.18076890099999998</v>
      </c>
      <c r="K297">
        <f t="shared" si="81"/>
        <v>21018.150777566585</v>
      </c>
      <c r="L297">
        <f t="shared" si="82"/>
        <v>0.30837279830395892</v>
      </c>
      <c r="M297">
        <f t="shared" si="83"/>
        <v>10280.853987565744</v>
      </c>
      <c r="N297">
        <f t="shared" si="84"/>
        <v>30.237805845781601</v>
      </c>
      <c r="O297">
        <f t="shared" si="85"/>
        <v>340</v>
      </c>
      <c r="P297">
        <f t="shared" si="86"/>
        <v>0.46164589077529161</v>
      </c>
      <c r="Q297">
        <f t="shared" si="87"/>
        <v>14536.724807113849</v>
      </c>
      <c r="R297">
        <f t="shared" si="88"/>
        <v>42.755072962099554</v>
      </c>
      <c r="S297">
        <v>0.1</v>
      </c>
      <c r="T297">
        <f t="shared" si="89"/>
        <v>1028.0853987565745</v>
      </c>
      <c r="U297">
        <v>20</v>
      </c>
      <c r="V297">
        <f t="shared" si="90"/>
        <v>290734.49614227697</v>
      </c>
    </row>
    <row r="298" spans="1:22">
      <c r="A298">
        <v>2.8570000000000002</v>
      </c>
      <c r="B298">
        <v>500</v>
      </c>
      <c r="C298" s="6">
        <f t="shared" si="74"/>
        <v>24.484139428825117</v>
      </c>
      <c r="D298" s="11">
        <f t="shared" si="91"/>
        <v>350</v>
      </c>
      <c r="E298">
        <f t="shared" si="75"/>
        <v>22.070886787555516</v>
      </c>
      <c r="F298" s="7">
        <f t="shared" si="76"/>
        <v>155.09704279983561</v>
      </c>
      <c r="G298">
        <f t="shared" si="77"/>
        <v>13.699966576630327</v>
      </c>
      <c r="H298">
        <f t="shared" si="78"/>
        <v>43.609718745789053</v>
      </c>
      <c r="I298">
        <f t="shared" si="79"/>
        <v>25547.507582758404</v>
      </c>
      <c r="J298">
        <f t="shared" si="80"/>
        <v>0.18076890099999998</v>
      </c>
      <c r="K298">
        <f t="shared" si="81"/>
        <v>21636.331682789132</v>
      </c>
      <c r="L298">
        <f t="shared" si="82"/>
        <v>0.30547896719471224</v>
      </c>
      <c r="M298">
        <f t="shared" si="83"/>
        <v>10520.620156309926</v>
      </c>
      <c r="N298">
        <f t="shared" si="84"/>
        <v>30.058914732314072</v>
      </c>
      <c r="O298">
        <f t="shared" si="85"/>
        <v>350</v>
      </c>
      <c r="P298">
        <f t="shared" si="86"/>
        <v>0.4589147287376194</v>
      </c>
      <c r="Q298">
        <f t="shared" si="87"/>
        <v>15026.887426448478</v>
      </c>
      <c r="R298">
        <f t="shared" si="88"/>
        <v>42.933964075567083</v>
      </c>
      <c r="S298">
        <v>0.1</v>
      </c>
      <c r="T298">
        <f t="shared" si="89"/>
        <v>1052.0620156309926</v>
      </c>
      <c r="U298">
        <v>20</v>
      </c>
      <c r="V298">
        <f t="shared" si="90"/>
        <v>300537.74852896959</v>
      </c>
    </row>
    <row r="299" spans="1:22">
      <c r="A299">
        <v>2.8570000000000002</v>
      </c>
      <c r="B299">
        <v>500</v>
      </c>
      <c r="C299" s="6">
        <f t="shared" si="74"/>
        <v>24.484139428825117</v>
      </c>
      <c r="D299" s="11">
        <f t="shared" si="91"/>
        <v>360</v>
      </c>
      <c r="E299">
        <f t="shared" si="75"/>
        <v>22.070886787555516</v>
      </c>
      <c r="F299" s="7">
        <f t="shared" si="76"/>
        <v>155.09704279983561</v>
      </c>
      <c r="G299">
        <f t="shared" si="77"/>
        <v>13.699966576630327</v>
      </c>
      <c r="H299">
        <f t="shared" si="78"/>
        <v>43.609718745789053</v>
      </c>
      <c r="I299">
        <f t="shared" si="79"/>
        <v>26277.436370837218</v>
      </c>
      <c r="J299">
        <f t="shared" si="80"/>
        <v>0.18076890099999998</v>
      </c>
      <c r="K299">
        <f t="shared" si="81"/>
        <v>22254.512588011683</v>
      </c>
      <c r="L299">
        <f t="shared" si="82"/>
        <v>0.30277253888799271</v>
      </c>
      <c r="M299">
        <f t="shared" si="83"/>
        <v>10760.97906081263</v>
      </c>
      <c r="N299">
        <f t="shared" si="84"/>
        <v>29.891608502257306</v>
      </c>
      <c r="O299">
        <f t="shared" si="85"/>
        <v>360.00000000000006</v>
      </c>
      <c r="P299">
        <f t="shared" si="86"/>
        <v>0.45636043514896651</v>
      </c>
      <c r="Q299">
        <f t="shared" si="87"/>
        <v>15516.457310024591</v>
      </c>
      <c r="R299">
        <f t="shared" si="88"/>
        <v>43.101270305623864</v>
      </c>
      <c r="S299">
        <v>0.1</v>
      </c>
      <c r="T299">
        <f t="shared" si="89"/>
        <v>1076.0979060812631</v>
      </c>
      <c r="U299">
        <v>20</v>
      </c>
      <c r="V299">
        <f t="shared" si="90"/>
        <v>310329.14620049181</v>
      </c>
    </row>
    <row r="300" spans="1:22">
      <c r="A300">
        <v>2.8570000000000002</v>
      </c>
      <c r="B300">
        <v>500</v>
      </c>
      <c r="C300" s="6">
        <f t="shared" si="74"/>
        <v>24.484139428825117</v>
      </c>
      <c r="D300" s="11">
        <f t="shared" si="91"/>
        <v>370</v>
      </c>
      <c r="E300">
        <f t="shared" si="75"/>
        <v>22.070886787555516</v>
      </c>
      <c r="F300" s="7">
        <f t="shared" si="76"/>
        <v>155.09704279983561</v>
      </c>
      <c r="G300">
        <f t="shared" si="77"/>
        <v>13.699966576630327</v>
      </c>
      <c r="H300">
        <f t="shared" si="78"/>
        <v>43.609718745789053</v>
      </c>
      <c r="I300">
        <f t="shared" si="79"/>
        <v>27007.365158916029</v>
      </c>
      <c r="J300">
        <f t="shared" si="80"/>
        <v>0.18076890099999998</v>
      </c>
      <c r="K300">
        <f t="shared" si="81"/>
        <v>22872.693493234226</v>
      </c>
      <c r="L300">
        <f t="shared" si="82"/>
        <v>0.300238804309237</v>
      </c>
      <c r="M300">
        <f t="shared" si="83"/>
        <v>11001.94181142211</v>
      </c>
      <c r="N300">
        <f t="shared" si="84"/>
        <v>29.734977868708405</v>
      </c>
      <c r="O300">
        <f t="shared" si="85"/>
        <v>370</v>
      </c>
      <c r="P300">
        <f t="shared" si="86"/>
        <v>0.45396912776654053</v>
      </c>
      <c r="Q300">
        <f t="shared" si="87"/>
        <v>16005.423347493917</v>
      </c>
      <c r="R300">
        <f t="shared" si="88"/>
        <v>43.25790093917275</v>
      </c>
      <c r="S300">
        <v>0.1</v>
      </c>
      <c r="T300">
        <f t="shared" si="89"/>
        <v>1100.1941811422109</v>
      </c>
      <c r="U300">
        <v>20</v>
      </c>
      <c r="V300">
        <f t="shared" si="90"/>
        <v>320108.46694987838</v>
      </c>
    </row>
    <row r="301" spans="1:22">
      <c r="A301">
        <v>2.8570000000000002</v>
      </c>
      <c r="B301">
        <v>500</v>
      </c>
      <c r="C301" s="6">
        <f t="shared" si="74"/>
        <v>24.484139428825117</v>
      </c>
      <c r="D301" s="11">
        <f t="shared" si="91"/>
        <v>380</v>
      </c>
      <c r="E301">
        <f t="shared" si="75"/>
        <v>22.070886787555516</v>
      </c>
      <c r="F301" s="7">
        <f t="shared" si="76"/>
        <v>155.09704279983561</v>
      </c>
      <c r="G301">
        <f t="shared" si="77"/>
        <v>13.699966576630327</v>
      </c>
      <c r="H301">
        <f t="shared" si="78"/>
        <v>43.609718745789053</v>
      </c>
      <c r="I301">
        <f t="shared" si="79"/>
        <v>27737.29394699484</v>
      </c>
      <c r="J301">
        <f t="shared" si="80"/>
        <v>0.18076890099999998</v>
      </c>
      <c r="K301">
        <f t="shared" si="81"/>
        <v>23490.874398456774</v>
      </c>
      <c r="L301">
        <f t="shared" si="82"/>
        <v>0.29786433868486206</v>
      </c>
      <c r="M301">
        <f t="shared" si="83"/>
        <v>11243.513316363549</v>
      </c>
      <c r="N301">
        <f t="shared" si="84"/>
        <v>29.588192937798816</v>
      </c>
      <c r="O301">
        <f t="shared" si="85"/>
        <v>380</v>
      </c>
      <c r="P301">
        <f t="shared" si="86"/>
        <v>0.45172813645494375</v>
      </c>
      <c r="Q301">
        <f t="shared" si="87"/>
        <v>16493.780630631289</v>
      </c>
      <c r="R301">
        <f t="shared" si="88"/>
        <v>43.404685870082339</v>
      </c>
      <c r="S301">
        <v>0.1</v>
      </c>
      <c r="T301">
        <f t="shared" si="89"/>
        <v>1124.3513316363549</v>
      </c>
      <c r="U301">
        <v>20</v>
      </c>
      <c r="V301">
        <f t="shared" si="90"/>
        <v>329875.61261262576</v>
      </c>
    </row>
    <row r="302" spans="1:22">
      <c r="A302">
        <v>2.8570000000000002</v>
      </c>
      <c r="B302">
        <v>500</v>
      </c>
      <c r="C302" s="6">
        <f t="shared" si="74"/>
        <v>24.484139428825117</v>
      </c>
      <c r="D302" s="11">
        <f t="shared" si="91"/>
        <v>390</v>
      </c>
      <c r="E302">
        <f t="shared" si="75"/>
        <v>22.070886787555516</v>
      </c>
      <c r="F302" s="7">
        <f t="shared" si="76"/>
        <v>155.09704279983561</v>
      </c>
      <c r="G302">
        <f t="shared" si="77"/>
        <v>13.699966576630327</v>
      </c>
      <c r="H302">
        <f t="shared" si="78"/>
        <v>43.609718745789053</v>
      </c>
      <c r="I302">
        <f t="shared" si="79"/>
        <v>28467.22273507365</v>
      </c>
      <c r="J302">
        <f t="shared" si="80"/>
        <v>0.18076890099999998</v>
      </c>
      <c r="K302">
        <f t="shared" si="81"/>
        <v>24109.055303679317</v>
      </c>
      <c r="L302">
        <f t="shared" si="82"/>
        <v>0.29563688788624298</v>
      </c>
      <c r="M302">
        <f t="shared" si="83"/>
        <v>11485.693511251407</v>
      </c>
      <c r="N302">
        <f t="shared" si="84"/>
        <v>29.450496182695915</v>
      </c>
      <c r="O302">
        <f t="shared" si="85"/>
        <v>390</v>
      </c>
      <c r="P302">
        <f t="shared" si="86"/>
        <v>0.44962589591902158</v>
      </c>
      <c r="Q302">
        <f t="shared" si="87"/>
        <v>16981.529223822243</v>
      </c>
      <c r="R302">
        <f t="shared" si="88"/>
        <v>43.54238262518524</v>
      </c>
      <c r="S302">
        <v>0.1</v>
      </c>
      <c r="T302">
        <f t="shared" si="89"/>
        <v>1148.5693511251409</v>
      </c>
      <c r="U302">
        <v>20</v>
      </c>
      <c r="V302">
        <f t="shared" si="90"/>
        <v>339630.58447644487</v>
      </c>
    </row>
    <row r="303" spans="1:22">
      <c r="A303">
        <v>2.8570000000000002</v>
      </c>
      <c r="B303">
        <v>500</v>
      </c>
      <c r="C303" s="6">
        <f t="shared" si="74"/>
        <v>24.484139428825117</v>
      </c>
      <c r="D303" s="11">
        <f t="shared" si="91"/>
        <v>400</v>
      </c>
      <c r="E303">
        <f t="shared" si="75"/>
        <v>22.070886787555516</v>
      </c>
      <c r="F303" s="7">
        <f t="shared" si="76"/>
        <v>155.09704279983561</v>
      </c>
      <c r="G303">
        <f t="shared" si="77"/>
        <v>13.699966576630327</v>
      </c>
      <c r="H303">
        <f t="shared" si="78"/>
        <v>43.609718745789053</v>
      </c>
      <c r="I303">
        <f t="shared" si="79"/>
        <v>29197.151523152465</v>
      </c>
      <c r="J303">
        <f t="shared" si="80"/>
        <v>0.18076890099999998</v>
      </c>
      <c r="K303">
        <f t="shared" si="81"/>
        <v>24727.236208901868</v>
      </c>
      <c r="L303">
        <f t="shared" si="82"/>
        <v>0.29354526310432283</v>
      </c>
      <c r="M303">
        <f t="shared" si="83"/>
        <v>11728.478373035428</v>
      </c>
      <c r="N303">
        <f t="shared" si="84"/>
        <v>29.321195932588573</v>
      </c>
      <c r="O303">
        <f t="shared" si="85"/>
        <v>400</v>
      </c>
      <c r="P303">
        <f t="shared" si="86"/>
        <v>0.44765184629906218</v>
      </c>
      <c r="Q303">
        <f t="shared" si="87"/>
        <v>17468.673150117032</v>
      </c>
      <c r="R303">
        <f t="shared" si="88"/>
        <v>43.671682875292582</v>
      </c>
      <c r="S303">
        <v>0.1</v>
      </c>
      <c r="T303">
        <f t="shared" si="89"/>
        <v>1172.847837303543</v>
      </c>
      <c r="U303">
        <v>20</v>
      </c>
      <c r="V303">
        <f t="shared" si="90"/>
        <v>349373.46300234064</v>
      </c>
    </row>
    <row r="304" spans="1:22">
      <c r="A304">
        <v>2.8570000000000002</v>
      </c>
      <c r="B304">
        <v>500</v>
      </c>
      <c r="C304" s="6">
        <f t="shared" si="74"/>
        <v>24.484139428825117</v>
      </c>
      <c r="D304" s="11">
        <f t="shared" si="91"/>
        <v>410</v>
      </c>
      <c r="E304">
        <f t="shared" si="75"/>
        <v>22.070886787555516</v>
      </c>
      <c r="F304" s="7">
        <f t="shared" si="76"/>
        <v>155.09704279983561</v>
      </c>
      <c r="G304">
        <f t="shared" si="77"/>
        <v>13.699966576630327</v>
      </c>
      <c r="H304">
        <f t="shared" si="78"/>
        <v>43.609718745789053</v>
      </c>
      <c r="I304">
        <f t="shared" si="79"/>
        <v>29927.080311231275</v>
      </c>
      <c r="J304">
        <f t="shared" si="80"/>
        <v>0.18076890099999998</v>
      </c>
      <c r="K304">
        <f t="shared" si="81"/>
        <v>25345.417114124415</v>
      </c>
      <c r="L304">
        <f t="shared" si="82"/>
        <v>0.29157924388201839</v>
      </c>
      <c r="M304">
        <f t="shared" si="83"/>
        <v>11971.860755117623</v>
      </c>
      <c r="N304">
        <f t="shared" si="84"/>
        <v>29.199660378335665</v>
      </c>
      <c r="O304">
        <f t="shared" si="85"/>
        <v>409.99999999999994</v>
      </c>
      <c r="P304">
        <f t="shared" si="86"/>
        <v>0.44579634165397963</v>
      </c>
      <c r="Q304">
        <f t="shared" si="87"/>
        <v>17955.21955611365</v>
      </c>
      <c r="R304">
        <f t="shared" si="88"/>
        <v>43.79321842954549</v>
      </c>
      <c r="S304">
        <v>0.1</v>
      </c>
      <c r="T304">
        <f t="shared" si="89"/>
        <v>1197.1860755117623</v>
      </c>
      <c r="U304">
        <v>20</v>
      </c>
      <c r="V304">
        <f t="shared" si="90"/>
        <v>359104.39112227299</v>
      </c>
    </row>
    <row r="305" spans="1:22">
      <c r="A305">
        <v>2.8570000000000002</v>
      </c>
      <c r="B305">
        <v>500</v>
      </c>
      <c r="C305" s="6">
        <f t="shared" si="74"/>
        <v>24.484139428825117</v>
      </c>
      <c r="D305" s="11">
        <f t="shared" si="91"/>
        <v>420</v>
      </c>
      <c r="E305">
        <f t="shared" si="75"/>
        <v>22.070886787555516</v>
      </c>
      <c r="F305" s="7">
        <f t="shared" si="76"/>
        <v>155.09704279983561</v>
      </c>
      <c r="G305">
        <f t="shared" si="77"/>
        <v>13.699966576630327</v>
      </c>
      <c r="H305">
        <f t="shared" si="78"/>
        <v>43.609718745789053</v>
      </c>
      <c r="I305">
        <f t="shared" si="79"/>
        <v>30657.009099310086</v>
      </c>
      <c r="J305">
        <f t="shared" si="80"/>
        <v>0.18076890099999998</v>
      </c>
      <c r="K305">
        <f t="shared" si="81"/>
        <v>25963.598019346959</v>
      </c>
      <c r="L305">
        <f t="shared" si="82"/>
        <v>0.28972948928964082</v>
      </c>
      <c r="M305">
        <f t="shared" si="83"/>
        <v>12215.831074230051</v>
      </c>
      <c r="N305">
        <f t="shared" si="84"/>
        <v>29.08531208150012</v>
      </c>
      <c r="O305">
        <f t="shared" si="85"/>
        <v>419.99999999999994</v>
      </c>
      <c r="P305">
        <f t="shared" si="86"/>
        <v>0.44405056612977284</v>
      </c>
      <c r="Q305">
        <f t="shared" si="87"/>
        <v>18441.178025080033</v>
      </c>
      <c r="R305">
        <f t="shared" si="88"/>
        <v>43.907566726381035</v>
      </c>
      <c r="S305">
        <v>0.1</v>
      </c>
      <c r="T305">
        <f t="shared" si="89"/>
        <v>1221.5831074230052</v>
      </c>
      <c r="U305">
        <v>20</v>
      </c>
      <c r="V305">
        <f t="shared" si="90"/>
        <v>368823.56050160067</v>
      </c>
    </row>
    <row r="306" spans="1:22">
      <c r="A306">
        <v>2.8570000000000002</v>
      </c>
      <c r="B306">
        <v>500</v>
      </c>
      <c r="C306" s="6">
        <f t="shared" si="74"/>
        <v>24.484139428825117</v>
      </c>
      <c r="D306" s="11">
        <f t="shared" si="91"/>
        <v>430</v>
      </c>
      <c r="E306">
        <f t="shared" si="75"/>
        <v>22.070886787555516</v>
      </c>
      <c r="F306" s="7">
        <f t="shared" si="76"/>
        <v>155.09704279983561</v>
      </c>
      <c r="G306">
        <f t="shared" si="77"/>
        <v>13.699966576630327</v>
      </c>
      <c r="H306">
        <f t="shared" si="78"/>
        <v>43.609718745789053</v>
      </c>
      <c r="I306">
        <f t="shared" si="79"/>
        <v>31386.937887388896</v>
      </c>
      <c r="J306">
        <f t="shared" si="80"/>
        <v>0.18076890099999998</v>
      </c>
      <c r="K306">
        <f t="shared" si="81"/>
        <v>26581.778924569506</v>
      </c>
      <c r="L306">
        <f t="shared" si="82"/>
        <v>0.28798745687428418</v>
      </c>
      <c r="M306">
        <f t="shared" si="83"/>
        <v>12460.377874500609</v>
      </c>
      <c r="N306">
        <f t="shared" si="84"/>
        <v>28.977622963954907</v>
      </c>
      <c r="O306">
        <f t="shared" si="85"/>
        <v>430</v>
      </c>
      <c r="P306">
        <f t="shared" si="86"/>
        <v>0.44240645746496043</v>
      </c>
      <c r="Q306">
        <f t="shared" si="87"/>
        <v>18926.560012888287</v>
      </c>
      <c r="R306">
        <f t="shared" si="88"/>
        <v>44.015255843926248</v>
      </c>
      <c r="S306">
        <v>0.1</v>
      </c>
      <c r="T306">
        <f t="shared" si="89"/>
        <v>1246.0377874500609</v>
      </c>
      <c r="U306">
        <v>20</v>
      </c>
      <c r="V306">
        <f t="shared" si="90"/>
        <v>378531.20025776571</v>
      </c>
    </row>
    <row r="307" spans="1:22">
      <c r="A307">
        <v>2.8570000000000002</v>
      </c>
      <c r="B307">
        <v>500</v>
      </c>
      <c r="C307" s="6">
        <f t="shared" si="74"/>
        <v>24.484139428825117</v>
      </c>
      <c r="D307" s="11">
        <f t="shared" si="91"/>
        <v>440</v>
      </c>
      <c r="E307">
        <f t="shared" si="75"/>
        <v>22.070886787555516</v>
      </c>
      <c r="F307" s="7">
        <f t="shared" si="76"/>
        <v>155.09704279983561</v>
      </c>
      <c r="G307">
        <f t="shared" si="77"/>
        <v>13.699966576630327</v>
      </c>
      <c r="H307">
        <f t="shared" si="78"/>
        <v>43.609718745789053</v>
      </c>
      <c r="I307">
        <f t="shared" si="79"/>
        <v>32116.866675467711</v>
      </c>
      <c r="J307">
        <f t="shared" si="80"/>
        <v>0.18076890099999998</v>
      </c>
      <c r="K307">
        <f t="shared" si="81"/>
        <v>27199.959829792053</v>
      </c>
      <c r="L307">
        <f t="shared" si="82"/>
        <v>0.28634532892252174</v>
      </c>
      <c r="M307">
        <f t="shared" si="83"/>
        <v>12705.488289816836</v>
      </c>
      <c r="N307">
        <f t="shared" si="84"/>
        <v>28.876109749583719</v>
      </c>
      <c r="O307">
        <f t="shared" si="85"/>
        <v>440</v>
      </c>
      <c r="P307">
        <f t="shared" si="86"/>
        <v>0.44085663739822473</v>
      </c>
      <c r="Q307">
        <f t="shared" si="87"/>
        <v>19411.378385650871</v>
      </c>
      <c r="R307">
        <f t="shared" si="88"/>
        <v>44.116769058297436</v>
      </c>
      <c r="S307">
        <v>0.1</v>
      </c>
      <c r="T307">
        <f t="shared" si="89"/>
        <v>1270.5488289816838</v>
      </c>
      <c r="U307">
        <v>20</v>
      </c>
      <c r="V307">
        <f t="shared" si="90"/>
        <v>388227.5677130174</v>
      </c>
    </row>
    <row r="308" spans="1:22">
      <c r="A308">
        <v>2.8570000000000002</v>
      </c>
      <c r="B308">
        <v>500</v>
      </c>
      <c r="C308" s="6">
        <f t="shared" si="74"/>
        <v>24.484139428825117</v>
      </c>
      <c r="D308" s="11">
        <f t="shared" si="91"/>
        <v>450</v>
      </c>
      <c r="E308">
        <f t="shared" si="75"/>
        <v>22.070886787555516</v>
      </c>
      <c r="F308" s="7">
        <f t="shared" si="76"/>
        <v>155.09704279983561</v>
      </c>
      <c r="G308">
        <f t="shared" si="77"/>
        <v>13.699966576630327</v>
      </c>
      <c r="H308">
        <f t="shared" si="78"/>
        <v>43.609718745789053</v>
      </c>
      <c r="I308">
        <f t="shared" si="79"/>
        <v>32846.795463546521</v>
      </c>
      <c r="J308">
        <f t="shared" si="80"/>
        <v>0.18076890099999998</v>
      </c>
      <c r="K308">
        <f t="shared" si="81"/>
        <v>27818.1407350146</v>
      </c>
      <c r="L308">
        <f t="shared" si="82"/>
        <v>0.28479594552826382</v>
      </c>
      <c r="M308">
        <f t="shared" si="83"/>
        <v>12951.148421998714</v>
      </c>
      <c r="N308">
        <f t="shared" si="84"/>
        <v>28.780329826663809</v>
      </c>
      <c r="O308">
        <f t="shared" si="85"/>
        <v>450</v>
      </c>
      <c r="P308">
        <f t="shared" si="86"/>
        <v>0.43939434849868414</v>
      </c>
      <c r="Q308">
        <f t="shared" si="87"/>
        <v>19895.647041547807</v>
      </c>
      <c r="R308">
        <f t="shared" si="88"/>
        <v>44.212548981217346</v>
      </c>
      <c r="S308">
        <v>0.1</v>
      </c>
      <c r="T308">
        <f t="shared" si="89"/>
        <v>1295.1148421998714</v>
      </c>
      <c r="U308">
        <v>20</v>
      </c>
      <c r="V308">
        <f t="shared" si="90"/>
        <v>397912.94083095615</v>
      </c>
    </row>
    <row r="309" spans="1:22">
      <c r="A309">
        <v>2.8570000000000002</v>
      </c>
      <c r="B309">
        <v>500</v>
      </c>
      <c r="C309" s="6">
        <f t="shared" si="74"/>
        <v>24.484139428825117</v>
      </c>
      <c r="D309" s="11">
        <f t="shared" si="91"/>
        <v>460</v>
      </c>
      <c r="E309">
        <f t="shared" si="75"/>
        <v>22.070886787555516</v>
      </c>
      <c r="F309" s="7">
        <f t="shared" si="76"/>
        <v>155.09704279983561</v>
      </c>
      <c r="G309">
        <f t="shared" si="77"/>
        <v>13.699966576630327</v>
      </c>
      <c r="H309">
        <f t="shared" si="78"/>
        <v>43.609718745789053</v>
      </c>
      <c r="I309">
        <f t="shared" si="79"/>
        <v>33576.724251625332</v>
      </c>
      <c r="J309">
        <f t="shared" si="80"/>
        <v>0.18076890099999998</v>
      </c>
      <c r="K309">
        <f t="shared" si="81"/>
        <v>28436.321640237147</v>
      </c>
      <c r="L309">
        <f t="shared" si="82"/>
        <v>0.28333274394076413</v>
      </c>
      <c r="M309">
        <f t="shared" si="83"/>
        <v>13197.343649298709</v>
      </c>
      <c r="N309">
        <f t="shared" si="84"/>
        <v>28.689877498475454</v>
      </c>
      <c r="O309">
        <f t="shared" si="85"/>
        <v>460</v>
      </c>
      <c r="P309">
        <f t="shared" si="86"/>
        <v>0.43801339692328939</v>
      </c>
      <c r="Q309">
        <f t="shared" si="87"/>
        <v>20379.380602326622</v>
      </c>
      <c r="R309">
        <f t="shared" si="88"/>
        <v>44.303001309405701</v>
      </c>
      <c r="S309">
        <v>0.1</v>
      </c>
      <c r="T309">
        <f t="shared" si="89"/>
        <v>1319.7343649298709</v>
      </c>
      <c r="U309">
        <v>20</v>
      </c>
      <c r="V309">
        <f t="shared" si="90"/>
        <v>407587.61204653245</v>
      </c>
    </row>
    <row r="310" spans="1:22">
      <c r="A310">
        <v>2.8570000000000002</v>
      </c>
      <c r="B310">
        <v>500</v>
      </c>
      <c r="C310" s="6">
        <f t="shared" si="74"/>
        <v>24.484139428825117</v>
      </c>
      <c r="D310" s="11">
        <f t="shared" si="91"/>
        <v>470</v>
      </c>
      <c r="E310">
        <f t="shared" si="75"/>
        <v>22.070886787555516</v>
      </c>
      <c r="F310" s="7">
        <f t="shared" si="76"/>
        <v>155.09704279983561</v>
      </c>
      <c r="G310">
        <f t="shared" si="77"/>
        <v>13.699966576630327</v>
      </c>
      <c r="H310">
        <f t="shared" si="78"/>
        <v>43.609718745789053</v>
      </c>
      <c r="I310">
        <f t="shared" si="79"/>
        <v>34306.653039704142</v>
      </c>
      <c r="J310">
        <f t="shared" si="80"/>
        <v>0.18076890099999998</v>
      </c>
      <c r="K310">
        <f t="shared" si="81"/>
        <v>29054.502545459691</v>
      </c>
      <c r="L310">
        <f t="shared" si="82"/>
        <v>0.2819497036715809</v>
      </c>
      <c r="M310">
        <f t="shared" si="83"/>
        <v>13444.058877262005</v>
      </c>
      <c r="N310">
        <f t="shared" si="84"/>
        <v>28.60438058991916</v>
      </c>
      <c r="O310">
        <f t="shared" si="85"/>
        <v>470</v>
      </c>
      <c r="P310">
        <f t="shared" si="86"/>
        <v>0.43670810060945281</v>
      </c>
      <c r="Q310">
        <f t="shared" si="87"/>
        <v>20862.594162442139</v>
      </c>
      <c r="R310">
        <f t="shared" si="88"/>
        <v>44.388498217961995</v>
      </c>
      <c r="S310">
        <v>0.1</v>
      </c>
      <c r="T310">
        <f t="shared" si="89"/>
        <v>1344.4058877262005</v>
      </c>
      <c r="U310">
        <v>20</v>
      </c>
      <c r="V310">
        <f t="shared" si="90"/>
        <v>417251.88324884279</v>
      </c>
    </row>
    <row r="311" spans="1:22">
      <c r="A311">
        <v>2.8570000000000002</v>
      </c>
      <c r="B311">
        <v>500</v>
      </c>
      <c r="C311" s="6">
        <f t="shared" si="74"/>
        <v>24.484139428825117</v>
      </c>
      <c r="D311" s="11">
        <f t="shared" si="91"/>
        <v>480</v>
      </c>
      <c r="E311">
        <f t="shared" si="75"/>
        <v>22.070886787555516</v>
      </c>
      <c r="F311" s="7">
        <f t="shared" si="76"/>
        <v>155.09704279983561</v>
      </c>
      <c r="G311">
        <f t="shared" si="77"/>
        <v>13.699966576630327</v>
      </c>
      <c r="H311">
        <f t="shared" si="78"/>
        <v>43.609718745789053</v>
      </c>
      <c r="I311">
        <f t="shared" si="79"/>
        <v>35036.581827782953</v>
      </c>
      <c r="J311">
        <f t="shared" si="80"/>
        <v>0.18076890099999998</v>
      </c>
      <c r="K311">
        <f t="shared" si="81"/>
        <v>29672.683450682238</v>
      </c>
      <c r="L311">
        <f t="shared" si="82"/>
        <v>0.28064129685672345</v>
      </c>
      <c r="M311">
        <f t="shared" si="83"/>
        <v>13691.278741919215</v>
      </c>
      <c r="N311">
        <f t="shared" si="84"/>
        <v>28.523497378998364</v>
      </c>
      <c r="O311">
        <f t="shared" si="85"/>
        <v>480</v>
      </c>
      <c r="P311">
        <f t="shared" si="86"/>
        <v>0.43547324242745594</v>
      </c>
      <c r="Q311">
        <f t="shared" si="87"/>
        <v>21345.303085863739</v>
      </c>
      <c r="R311">
        <f t="shared" si="88"/>
        <v>44.469381428882791</v>
      </c>
      <c r="S311">
        <v>0.1</v>
      </c>
      <c r="T311">
        <f t="shared" si="89"/>
        <v>1369.1278741919216</v>
      </c>
      <c r="U311">
        <v>20</v>
      </c>
      <c r="V311">
        <f t="shared" si="90"/>
        <v>426906.06171727477</v>
      </c>
    </row>
    <row r="312" spans="1:22">
      <c r="A312">
        <v>2.8570000000000002</v>
      </c>
      <c r="B312">
        <v>500</v>
      </c>
      <c r="C312" s="6">
        <f t="shared" si="74"/>
        <v>24.484139428825117</v>
      </c>
      <c r="D312" s="11">
        <f t="shared" si="91"/>
        <v>490</v>
      </c>
      <c r="E312">
        <f t="shared" si="75"/>
        <v>22.070886787555516</v>
      </c>
      <c r="F312" s="7">
        <f t="shared" si="76"/>
        <v>155.09704279983561</v>
      </c>
      <c r="G312">
        <f t="shared" si="77"/>
        <v>13.699966576630327</v>
      </c>
      <c r="H312">
        <f t="shared" si="78"/>
        <v>43.609718745789053</v>
      </c>
      <c r="I312">
        <f t="shared" si="79"/>
        <v>35766.510615861771</v>
      </c>
      <c r="J312">
        <f t="shared" si="80"/>
        <v>0.18076890099999998</v>
      </c>
      <c r="K312">
        <f t="shared" si="81"/>
        <v>30290.864355904789</v>
      </c>
      <c r="L312">
        <f t="shared" si="82"/>
        <v>0.27940244339608844</v>
      </c>
      <c r="M312">
        <f t="shared" si="83"/>
        <v>13938.987773576266</v>
      </c>
      <c r="N312">
        <f t="shared" si="84"/>
        <v>28.446913823625032</v>
      </c>
      <c r="O312">
        <f t="shared" si="85"/>
        <v>490.00000000000006</v>
      </c>
      <c r="P312">
        <f t="shared" si="86"/>
        <v>0.43430402784160355</v>
      </c>
      <c r="Q312">
        <f t="shared" si="87"/>
        <v>21827.522842285507</v>
      </c>
      <c r="R312">
        <f t="shared" si="88"/>
        <v>44.545964984256138</v>
      </c>
      <c r="S312">
        <v>0.1</v>
      </c>
      <c r="T312">
        <f t="shared" si="89"/>
        <v>1393.8987773576266</v>
      </c>
      <c r="U312">
        <v>20</v>
      </c>
      <c r="V312">
        <f t="shared" si="90"/>
        <v>436550.45684571017</v>
      </c>
    </row>
    <row r="313" spans="1:22">
      <c r="A313">
        <v>2.8570000000000002</v>
      </c>
      <c r="B313">
        <v>500</v>
      </c>
      <c r="C313" s="6">
        <f t="shared" si="74"/>
        <v>24.484139428825117</v>
      </c>
      <c r="D313" s="11">
        <f t="shared" si="91"/>
        <v>500</v>
      </c>
      <c r="E313">
        <f t="shared" si="75"/>
        <v>22.070886787555516</v>
      </c>
      <c r="F313" s="7">
        <f t="shared" si="76"/>
        <v>155.09704279983561</v>
      </c>
      <c r="G313">
        <f t="shared" si="77"/>
        <v>13.699966576630327</v>
      </c>
      <c r="H313">
        <f t="shared" si="78"/>
        <v>43.609718745789053</v>
      </c>
      <c r="I313">
        <f t="shared" si="79"/>
        <v>36496.439403940582</v>
      </c>
      <c r="J313">
        <f t="shared" si="80"/>
        <v>0.18076890099999998</v>
      </c>
      <c r="K313">
        <f t="shared" si="81"/>
        <v>30909.045261127336</v>
      </c>
      <c r="L313">
        <f t="shared" si="82"/>
        <v>0.2782284704229846</v>
      </c>
      <c r="M313">
        <f t="shared" si="83"/>
        <v>14187.170528051507</v>
      </c>
      <c r="N313">
        <f t="shared" si="84"/>
        <v>28.374341056103013</v>
      </c>
      <c r="O313">
        <f t="shared" si="85"/>
        <v>500.00000000000006</v>
      </c>
      <c r="P313">
        <f t="shared" si="86"/>
        <v>0.43319604665806127</v>
      </c>
      <c r="Q313">
        <f t="shared" si="87"/>
        <v>22309.268875889076</v>
      </c>
      <c r="R313">
        <f t="shared" si="88"/>
        <v>44.618537751778156</v>
      </c>
      <c r="S313">
        <v>0.1</v>
      </c>
      <c r="T313">
        <f t="shared" si="89"/>
        <v>1418.7170528051508</v>
      </c>
      <c r="U313">
        <v>20</v>
      </c>
      <c r="V313">
        <f t="shared" si="90"/>
        <v>446185.37751778151</v>
      </c>
    </row>
    <row r="314" spans="1:22">
      <c r="A314">
        <v>2.8570000000000002</v>
      </c>
      <c r="B314">
        <v>500</v>
      </c>
      <c r="C314" s="6">
        <f t="shared" si="74"/>
        <v>24.484139428825117</v>
      </c>
      <c r="D314" s="11">
        <f t="shared" ref="D314:D338" si="92">D313+20</f>
        <v>520</v>
      </c>
      <c r="E314">
        <f t="shared" si="75"/>
        <v>22.070886787555516</v>
      </c>
      <c r="F314" s="7">
        <f t="shared" si="76"/>
        <v>155.09704279983561</v>
      </c>
      <c r="G314">
        <f t="shared" si="77"/>
        <v>13.699966576630327</v>
      </c>
      <c r="H314">
        <f t="shared" si="78"/>
        <v>43.609718745789053</v>
      </c>
      <c r="I314">
        <f t="shared" si="79"/>
        <v>37956.296980098203</v>
      </c>
      <c r="J314">
        <f t="shared" si="80"/>
        <v>0.18076890099999998</v>
      </c>
      <c r="K314">
        <f t="shared" si="81"/>
        <v>32145.407071572427</v>
      </c>
      <c r="L314">
        <f t="shared" si="82"/>
        <v>0.2760582944873583</v>
      </c>
      <c r="M314">
        <f t="shared" si="83"/>
        <v>14684.896160305929</v>
      </c>
      <c r="N314">
        <f t="shared" si="84"/>
        <v>28.240184923665247</v>
      </c>
      <c r="O314">
        <f t="shared" si="85"/>
        <v>520</v>
      </c>
      <c r="P314">
        <f t="shared" si="86"/>
        <v>0.43114786143000378</v>
      </c>
      <c r="Q314">
        <f t="shared" si="87"/>
        <v>23271.400819792274</v>
      </c>
      <c r="R314">
        <f t="shared" si="88"/>
        <v>44.752693884215908</v>
      </c>
      <c r="S314">
        <v>0.1</v>
      </c>
      <c r="T314">
        <f t="shared" si="89"/>
        <v>1468.489616030593</v>
      </c>
      <c r="U314">
        <v>20</v>
      </c>
      <c r="V314">
        <f t="shared" si="90"/>
        <v>465428.01639584545</v>
      </c>
    </row>
    <row r="315" spans="1:22">
      <c r="A315">
        <v>2.8570000000000002</v>
      </c>
      <c r="B315">
        <v>500</v>
      </c>
      <c r="C315" s="6">
        <f t="shared" si="74"/>
        <v>24.484139428825117</v>
      </c>
      <c r="D315" s="11">
        <f t="shared" si="92"/>
        <v>540</v>
      </c>
      <c r="E315">
        <f t="shared" si="75"/>
        <v>22.070886787555516</v>
      </c>
      <c r="F315" s="7">
        <f t="shared" si="76"/>
        <v>155.09704279983561</v>
      </c>
      <c r="G315">
        <f t="shared" si="77"/>
        <v>13.699966576630327</v>
      </c>
      <c r="H315">
        <f t="shared" si="78"/>
        <v>43.609718745789053</v>
      </c>
      <c r="I315">
        <f t="shared" si="79"/>
        <v>39416.154556255824</v>
      </c>
      <c r="J315">
        <f t="shared" si="80"/>
        <v>0.18076890099999998</v>
      </c>
      <c r="K315">
        <f t="shared" si="81"/>
        <v>33381.768882017517</v>
      </c>
      <c r="L315">
        <f t="shared" si="82"/>
        <v>0.27410022506064902</v>
      </c>
      <c r="M315">
        <f t="shared" si="83"/>
        <v>15184.33603772188</v>
      </c>
      <c r="N315">
        <f t="shared" si="84"/>
        <v>28.119140810596072</v>
      </c>
      <c r="O315">
        <f t="shared" si="85"/>
        <v>540</v>
      </c>
      <c r="P315">
        <f t="shared" si="86"/>
        <v>0.42929985970375684</v>
      </c>
      <c r="Q315">
        <f t="shared" si="87"/>
        <v>24231.818518533946</v>
      </c>
      <c r="R315">
        <f t="shared" si="88"/>
        <v>44.873737997285083</v>
      </c>
      <c r="S315">
        <v>0.1</v>
      </c>
      <c r="T315">
        <f t="shared" si="89"/>
        <v>1518.433603772188</v>
      </c>
      <c r="U315">
        <v>20</v>
      </c>
      <c r="V315">
        <f t="shared" si="90"/>
        <v>484636.37037067895</v>
      </c>
    </row>
    <row r="316" spans="1:22">
      <c r="A316">
        <v>2.8570000000000002</v>
      </c>
      <c r="B316">
        <v>500</v>
      </c>
      <c r="C316" s="6">
        <f t="shared" si="74"/>
        <v>24.484139428825117</v>
      </c>
      <c r="D316" s="11">
        <f t="shared" si="92"/>
        <v>560</v>
      </c>
      <c r="E316">
        <f t="shared" si="75"/>
        <v>22.070886787555516</v>
      </c>
      <c r="F316" s="7">
        <f t="shared" si="76"/>
        <v>155.09704279983561</v>
      </c>
      <c r="G316">
        <f t="shared" si="77"/>
        <v>13.699966576630327</v>
      </c>
      <c r="H316">
        <f t="shared" si="78"/>
        <v>43.609718745789053</v>
      </c>
      <c r="I316">
        <f t="shared" si="79"/>
        <v>40876.012132413445</v>
      </c>
      <c r="J316">
        <f t="shared" si="80"/>
        <v>0.18076890099999998</v>
      </c>
      <c r="K316">
        <f t="shared" si="81"/>
        <v>34618.130692462611</v>
      </c>
      <c r="L316">
        <f t="shared" si="82"/>
        <v>0.27232822889441588</v>
      </c>
      <c r="M316">
        <f t="shared" si="83"/>
        <v>15685.375659064597</v>
      </c>
      <c r="N316">
        <f t="shared" si="84"/>
        <v>28.009599391186782</v>
      </c>
      <c r="O316">
        <f t="shared" si="85"/>
        <v>560</v>
      </c>
      <c r="P316">
        <f t="shared" si="86"/>
        <v>0.42762747162117226</v>
      </c>
      <c r="Q316">
        <f t="shared" si="87"/>
        <v>25190.636473348848</v>
      </c>
      <c r="R316">
        <f t="shared" si="88"/>
        <v>44.983279416694373</v>
      </c>
      <c r="S316">
        <v>0.1</v>
      </c>
      <c r="T316">
        <f t="shared" si="89"/>
        <v>1568.5375659064598</v>
      </c>
      <c r="U316">
        <v>20</v>
      </c>
      <c r="V316">
        <f t="shared" si="90"/>
        <v>503812.72946697695</v>
      </c>
    </row>
    <row r="317" spans="1:22">
      <c r="A317">
        <v>2.8570000000000002</v>
      </c>
      <c r="B317">
        <v>500</v>
      </c>
      <c r="C317" s="6">
        <f t="shared" si="74"/>
        <v>24.484139428825117</v>
      </c>
      <c r="D317" s="11">
        <f t="shared" si="92"/>
        <v>580</v>
      </c>
      <c r="E317">
        <f t="shared" si="75"/>
        <v>22.070886787555516</v>
      </c>
      <c r="F317" s="7">
        <f t="shared" si="76"/>
        <v>155.09704279983561</v>
      </c>
      <c r="G317">
        <f t="shared" si="77"/>
        <v>13.699966576630327</v>
      </c>
      <c r="H317">
        <f t="shared" si="78"/>
        <v>43.609718745789053</v>
      </c>
      <c r="I317">
        <f t="shared" si="79"/>
        <v>42335.869708571074</v>
      </c>
      <c r="J317">
        <f t="shared" si="80"/>
        <v>0.18076890099999998</v>
      </c>
      <c r="K317">
        <f t="shared" si="81"/>
        <v>35854.492502907706</v>
      </c>
      <c r="L317">
        <f t="shared" si="82"/>
        <v>0.27072003482327855</v>
      </c>
      <c r="M317">
        <f t="shared" si="83"/>
        <v>16187.906664621516</v>
      </c>
      <c r="N317">
        <f t="shared" si="84"/>
        <v>27.910183904519855</v>
      </c>
      <c r="O317">
        <f t="shared" si="85"/>
        <v>580</v>
      </c>
      <c r="P317">
        <f t="shared" si="86"/>
        <v>0.42610967793160082</v>
      </c>
      <c r="Q317">
        <f t="shared" si="87"/>
        <v>26147.963043949556</v>
      </c>
      <c r="R317">
        <f t="shared" si="88"/>
        <v>45.0826949033613</v>
      </c>
      <c r="S317">
        <v>0.1</v>
      </c>
      <c r="T317">
        <f t="shared" si="89"/>
        <v>1618.7906664621516</v>
      </c>
      <c r="U317">
        <v>20</v>
      </c>
      <c r="V317">
        <f t="shared" si="90"/>
        <v>522959.2608789911</v>
      </c>
    </row>
    <row r="318" spans="1:22">
      <c r="A318">
        <v>2.8570000000000002</v>
      </c>
      <c r="B318">
        <v>500</v>
      </c>
      <c r="C318" s="6">
        <f t="shared" si="74"/>
        <v>24.484139428825117</v>
      </c>
      <c r="D318" s="11">
        <f t="shared" si="92"/>
        <v>600</v>
      </c>
      <c r="E318">
        <f t="shared" si="75"/>
        <v>22.070886787555516</v>
      </c>
      <c r="F318" s="7">
        <f t="shared" si="76"/>
        <v>155.09704279983561</v>
      </c>
      <c r="G318">
        <f t="shared" si="77"/>
        <v>13.699966576630327</v>
      </c>
      <c r="H318">
        <f t="shared" si="78"/>
        <v>43.609718745789053</v>
      </c>
      <c r="I318">
        <f t="shared" si="79"/>
        <v>43795.727284728695</v>
      </c>
      <c r="J318">
        <f t="shared" si="80"/>
        <v>0.18076890099999998</v>
      </c>
      <c r="K318">
        <f t="shared" si="81"/>
        <v>37090.8543133528</v>
      </c>
      <c r="L318">
        <f t="shared" si="82"/>
        <v>0.26925652018572743</v>
      </c>
      <c r="M318">
        <f t="shared" si="83"/>
        <v>16691.827334505047</v>
      </c>
      <c r="N318">
        <f t="shared" si="84"/>
        <v>27.819712224175078</v>
      </c>
      <c r="O318">
        <f t="shared" si="85"/>
        <v>600</v>
      </c>
      <c r="P318">
        <f t="shared" si="86"/>
        <v>0.42472843090343632</v>
      </c>
      <c r="Q318">
        <f t="shared" si="87"/>
        <v>27103.899950223647</v>
      </c>
      <c r="R318">
        <f t="shared" si="88"/>
        <v>45.173166583706077</v>
      </c>
      <c r="S318">
        <v>0.1</v>
      </c>
      <c r="T318">
        <f t="shared" si="89"/>
        <v>1669.1827334505049</v>
      </c>
      <c r="U318">
        <v>20</v>
      </c>
      <c r="V318">
        <f t="shared" si="90"/>
        <v>542077.99900447298</v>
      </c>
    </row>
    <row r="319" spans="1:22">
      <c r="A319">
        <v>2.8570000000000002</v>
      </c>
      <c r="B319">
        <v>500</v>
      </c>
      <c r="C319" s="6">
        <f t="shared" si="74"/>
        <v>24.484139428825117</v>
      </c>
      <c r="D319" s="11">
        <f t="shared" si="92"/>
        <v>620</v>
      </c>
      <c r="E319">
        <f t="shared" si="75"/>
        <v>22.070886787555516</v>
      </c>
      <c r="F319" s="7">
        <f t="shared" si="76"/>
        <v>155.09704279983561</v>
      </c>
      <c r="G319">
        <f t="shared" si="77"/>
        <v>13.699966576630327</v>
      </c>
      <c r="H319">
        <f t="shared" si="78"/>
        <v>43.609718745789053</v>
      </c>
      <c r="I319">
        <f t="shared" si="79"/>
        <v>45255.584860886316</v>
      </c>
      <c r="J319">
        <f t="shared" si="80"/>
        <v>0.18076890099999998</v>
      </c>
      <c r="K319">
        <f t="shared" si="81"/>
        <v>38327.216123797894</v>
      </c>
      <c r="L319">
        <f t="shared" si="82"/>
        <v>0.26792120663375585</v>
      </c>
      <c r="M319">
        <f t="shared" si="83"/>
        <v>17197.0427278891</v>
      </c>
      <c r="N319">
        <f t="shared" si="84"/>
        <v>27.737165690143712</v>
      </c>
      <c r="O319">
        <f t="shared" si="85"/>
        <v>620</v>
      </c>
      <c r="P319">
        <f t="shared" si="86"/>
        <v>0.42346817847547652</v>
      </c>
      <c r="Q319">
        <f t="shared" si="87"/>
        <v>28058.542132997216</v>
      </c>
      <c r="R319">
        <f t="shared" si="88"/>
        <v>45.255713117737443</v>
      </c>
      <c r="S319">
        <v>0.1</v>
      </c>
      <c r="T319">
        <f t="shared" si="89"/>
        <v>1719.7042727889102</v>
      </c>
      <c r="U319">
        <v>20</v>
      </c>
      <c r="V319">
        <f t="shared" si="90"/>
        <v>561170.84265994432</v>
      </c>
    </row>
    <row r="320" spans="1:22">
      <c r="A320">
        <v>2.8570000000000002</v>
      </c>
      <c r="B320">
        <v>500</v>
      </c>
      <c r="C320" s="6">
        <f t="shared" si="74"/>
        <v>24.484139428825117</v>
      </c>
      <c r="D320" s="11">
        <f t="shared" si="92"/>
        <v>640</v>
      </c>
      <c r="E320">
        <f t="shared" si="75"/>
        <v>22.070886787555516</v>
      </c>
      <c r="F320" s="7">
        <f t="shared" si="76"/>
        <v>155.09704279983561</v>
      </c>
      <c r="G320">
        <f t="shared" si="77"/>
        <v>13.699966576630327</v>
      </c>
      <c r="H320">
        <f t="shared" si="78"/>
        <v>43.609718745789053</v>
      </c>
      <c r="I320">
        <f t="shared" si="79"/>
        <v>46715.442437043945</v>
      </c>
      <c r="J320">
        <f t="shared" si="80"/>
        <v>0.18076890099999998</v>
      </c>
      <c r="K320">
        <f t="shared" si="81"/>
        <v>39563.577934242989</v>
      </c>
      <c r="L320">
        <f t="shared" si="82"/>
        <v>0.26669984460648999</v>
      </c>
      <c r="M320">
        <f t="shared" si="83"/>
        <v>17703.464589940322</v>
      </c>
      <c r="N320">
        <f t="shared" si="84"/>
        <v>27.661663421781753</v>
      </c>
      <c r="O320">
        <f t="shared" si="85"/>
        <v>640.00000000000011</v>
      </c>
      <c r="P320">
        <f t="shared" si="86"/>
        <v>0.42231547208827103</v>
      </c>
      <c r="Q320">
        <f t="shared" si="87"/>
        <v>29011.977847103626</v>
      </c>
      <c r="R320">
        <f t="shared" si="88"/>
        <v>45.331215386099416</v>
      </c>
      <c r="S320">
        <v>0.1</v>
      </c>
      <c r="T320">
        <f t="shared" si="89"/>
        <v>1770.3464589940322</v>
      </c>
      <c r="U320">
        <v>20</v>
      </c>
      <c r="V320">
        <f t="shared" si="90"/>
        <v>580239.55694207246</v>
      </c>
    </row>
    <row r="321" spans="1:22">
      <c r="A321">
        <v>2.8570000000000002</v>
      </c>
      <c r="B321">
        <v>500</v>
      </c>
      <c r="C321" s="6">
        <f t="shared" si="74"/>
        <v>24.484139428825117</v>
      </c>
      <c r="D321" s="11">
        <f t="shared" si="92"/>
        <v>660</v>
      </c>
      <c r="E321">
        <f t="shared" si="75"/>
        <v>22.070886787555516</v>
      </c>
      <c r="F321" s="7">
        <f t="shared" si="76"/>
        <v>155.09704279983561</v>
      </c>
      <c r="G321">
        <f t="shared" si="77"/>
        <v>13.699966576630327</v>
      </c>
      <c r="H321">
        <f t="shared" si="78"/>
        <v>43.609718745789053</v>
      </c>
      <c r="I321">
        <f t="shared" si="79"/>
        <v>48175.300013201566</v>
      </c>
      <c r="J321">
        <f t="shared" si="80"/>
        <v>0.18076890099999998</v>
      </c>
      <c r="K321">
        <f t="shared" si="81"/>
        <v>40799.939744688083</v>
      </c>
      <c r="L321">
        <f t="shared" si="82"/>
        <v>0.26558006979012605</v>
      </c>
      <c r="M321">
        <f t="shared" si="83"/>
        <v>18211.011113340683</v>
      </c>
      <c r="N321">
        <f t="shared" si="84"/>
        <v>27.592441080819214</v>
      </c>
      <c r="O321">
        <f t="shared" si="85"/>
        <v>659.99999999999989</v>
      </c>
      <c r="P321">
        <f t="shared" si="86"/>
        <v>0.42125864245525518</v>
      </c>
      <c r="Q321">
        <f t="shared" si="87"/>
        <v>29964.28889986088</v>
      </c>
      <c r="R321">
        <f t="shared" si="88"/>
        <v>45.400437727061941</v>
      </c>
      <c r="S321">
        <v>0.1</v>
      </c>
      <c r="T321">
        <f t="shared" si="89"/>
        <v>1821.1011113340683</v>
      </c>
      <c r="U321">
        <v>20</v>
      </c>
      <c r="V321">
        <f t="shared" si="90"/>
        <v>599285.77799721761</v>
      </c>
    </row>
    <row r="322" spans="1:22">
      <c r="A322">
        <v>2.8570000000000002</v>
      </c>
      <c r="B322">
        <v>500</v>
      </c>
      <c r="C322" s="6">
        <f t="shared" si="74"/>
        <v>24.484139428825117</v>
      </c>
      <c r="D322" s="11">
        <f t="shared" si="92"/>
        <v>680</v>
      </c>
      <c r="E322">
        <f t="shared" si="75"/>
        <v>22.070886787555516</v>
      </c>
      <c r="F322" s="7">
        <f t="shared" si="76"/>
        <v>155.09704279983561</v>
      </c>
      <c r="G322">
        <f t="shared" si="77"/>
        <v>13.699966576630327</v>
      </c>
      <c r="H322">
        <f t="shared" si="78"/>
        <v>43.609718745789053</v>
      </c>
      <c r="I322">
        <f t="shared" si="79"/>
        <v>49635.157589359187</v>
      </c>
      <c r="J322">
        <f t="shared" si="80"/>
        <v>0.18076890099999998</v>
      </c>
      <c r="K322">
        <f t="shared" si="81"/>
        <v>42036.30155513317</v>
      </c>
      <c r="L322">
        <f t="shared" si="82"/>
        <v>0.26455111815400556</v>
      </c>
      <c r="M322">
        <f t="shared" si="83"/>
        <v>18719.606613695454</v>
      </c>
      <c r="N322">
        <f t="shared" si="84"/>
        <v>27.528833255434492</v>
      </c>
      <c r="O322">
        <f t="shared" si="85"/>
        <v>679.99999999999989</v>
      </c>
      <c r="P322">
        <f t="shared" si="86"/>
        <v>0.42028753061732049</v>
      </c>
      <c r="Q322">
        <f t="shared" si="87"/>
        <v>30915.550975663729</v>
      </c>
      <c r="R322">
        <f t="shared" si="88"/>
        <v>45.464045552446663</v>
      </c>
      <c r="S322">
        <v>0.1</v>
      </c>
      <c r="T322">
        <f t="shared" si="89"/>
        <v>1871.9606613695455</v>
      </c>
      <c r="U322">
        <v>20</v>
      </c>
      <c r="V322">
        <f t="shared" si="90"/>
        <v>618311.01951327454</v>
      </c>
    </row>
    <row r="323" spans="1:22">
      <c r="A323">
        <v>2.8570000000000002</v>
      </c>
      <c r="B323">
        <v>500</v>
      </c>
      <c r="C323" s="6">
        <f t="shared" si="74"/>
        <v>24.484139428825117</v>
      </c>
      <c r="D323" s="11">
        <f t="shared" si="92"/>
        <v>700</v>
      </c>
      <c r="E323">
        <f t="shared" si="75"/>
        <v>22.070886787555516</v>
      </c>
      <c r="F323" s="7">
        <f t="shared" si="76"/>
        <v>155.09704279983561</v>
      </c>
      <c r="G323">
        <f t="shared" si="77"/>
        <v>13.699966576630327</v>
      </c>
      <c r="H323">
        <f t="shared" si="78"/>
        <v>43.609718745789053</v>
      </c>
      <c r="I323">
        <f t="shared" si="79"/>
        <v>51095.015165516808</v>
      </c>
      <c r="J323">
        <f t="shared" si="80"/>
        <v>0.18076890099999998</v>
      </c>
      <c r="K323">
        <f t="shared" si="81"/>
        <v>43272.663365578264</v>
      </c>
      <c r="L323">
        <f t="shared" si="82"/>
        <v>0.26360358877569268</v>
      </c>
      <c r="M323">
        <f t="shared" si="83"/>
        <v>19229.18115898742</v>
      </c>
      <c r="N323">
        <f t="shared" si="84"/>
        <v>27.470258798553459</v>
      </c>
      <c r="O323">
        <f t="shared" si="85"/>
        <v>700</v>
      </c>
      <c r="P323">
        <f t="shared" si="86"/>
        <v>0.41939326410005279</v>
      </c>
      <c r="Q323">
        <f t="shared" si="87"/>
        <v>31865.834006529389</v>
      </c>
      <c r="R323">
        <f t="shared" si="88"/>
        <v>45.522620009327696</v>
      </c>
      <c r="S323">
        <v>0.1</v>
      </c>
      <c r="T323">
        <f t="shared" si="89"/>
        <v>1922.9181158987421</v>
      </c>
      <c r="U323">
        <v>20</v>
      </c>
      <c r="V323">
        <f t="shared" si="90"/>
        <v>637316.68013058777</v>
      </c>
    </row>
    <row r="324" spans="1:22">
      <c r="A324">
        <v>2.8570000000000002</v>
      </c>
      <c r="B324">
        <v>500</v>
      </c>
      <c r="C324" s="6">
        <f t="shared" ref="C324:C387" si="93">33.951+(3.3284-33.951)/(1+(B324/165.34)^0.72665)</f>
        <v>24.484139428825117</v>
      </c>
      <c r="D324" s="11">
        <f t="shared" si="92"/>
        <v>720</v>
      </c>
      <c r="E324">
        <f t="shared" ref="E324:E338" si="94">23.156+(10.737-23.156)/(1+(B324/34.195)^0.87459)</f>
        <v>22.070886787555516</v>
      </c>
      <c r="F324" s="7">
        <f t="shared" ref="F324:F387" si="95">66.825+(829.25-66.825)/(1+(B324/H324)^0.83344)</f>
        <v>155.09704279983561</v>
      </c>
      <c r="G324">
        <f t="shared" ref="G324:G387" si="96">1.9896+(20.8-1.9896)/(1+(A324/4.0434)^1.4407)</f>
        <v>13.699966576630327</v>
      </c>
      <c r="H324">
        <f t="shared" ref="H324:H387" si="97">240720/A324^8.2076</f>
        <v>43.609718745789053</v>
      </c>
      <c r="I324">
        <f t="shared" ref="I324:I338" si="98">D324*1000/G324</f>
        <v>52554.872741674437</v>
      </c>
      <c r="J324">
        <f t="shared" ref="J324:J338" si="99">(0.067366+A324*0.039693)*ERF(0.05*D324)</f>
        <v>0.18076890099999998</v>
      </c>
      <c r="K324">
        <f t="shared" ref="K324:K338" si="100">I324/(1+J324)</f>
        <v>44509.025176023366</v>
      </c>
      <c r="L324">
        <f t="shared" ref="L324:L338" si="101">1-(Q324/I324)*(1+J324)</f>
        <v>0.2627292457670255</v>
      </c>
      <c r="M324">
        <f t="shared" ref="M324:M338" si="102">N324*D324</f>
        <v>19739.670179973247</v>
      </c>
      <c r="N324">
        <f t="shared" ref="N324:N338" si="103">I324/D324-R324</f>
        <v>27.416208583296175</v>
      </c>
      <c r="O324">
        <f t="shared" ref="O324:O338" si="104">(M324+Q324)*(G324/1000)</f>
        <v>720.00000000000011</v>
      </c>
      <c r="P324">
        <f t="shared" ref="P324:P338" si="105">N324/65.5</f>
        <v>0.41856806997398738</v>
      </c>
      <c r="Q324">
        <f t="shared" ref="Q324:Q338" si="106">D324*R324</f>
        <v>32815.202561701197</v>
      </c>
      <c r="R324">
        <f t="shared" ref="R324:R387" si="107">C324+(1000/G324-C324)/(1+(D324/2)^2)+E324+(0-E324)/(1+(D324/F324)^2)</f>
        <v>45.576670224584994</v>
      </c>
      <c r="S324">
        <v>0.1</v>
      </c>
      <c r="T324">
        <f t="shared" ref="T324:T338" si="108">M324*S324</f>
        <v>1973.9670179973248</v>
      </c>
      <c r="U324">
        <v>20</v>
      </c>
      <c r="V324">
        <f t="shared" ref="V324:V338" si="109">Q324*U324</f>
        <v>656304.05123402388</v>
      </c>
    </row>
    <row r="325" spans="1:22">
      <c r="A325">
        <v>2.8570000000000002</v>
      </c>
      <c r="B325">
        <v>500</v>
      </c>
      <c r="C325" s="6">
        <f t="shared" si="93"/>
        <v>24.484139428825117</v>
      </c>
      <c r="D325" s="11">
        <f t="shared" si="92"/>
        <v>740</v>
      </c>
      <c r="E325">
        <f t="shared" si="94"/>
        <v>22.070886787555516</v>
      </c>
      <c r="F325" s="7">
        <f t="shared" si="95"/>
        <v>155.09704279983561</v>
      </c>
      <c r="G325">
        <f t="shared" si="96"/>
        <v>13.699966576630327</v>
      </c>
      <c r="H325">
        <f t="shared" si="97"/>
        <v>43.609718745789053</v>
      </c>
      <c r="I325">
        <f t="shared" si="98"/>
        <v>54014.730317832058</v>
      </c>
      <c r="J325">
        <f t="shared" si="99"/>
        <v>0.18076890099999998</v>
      </c>
      <c r="K325">
        <f t="shared" si="100"/>
        <v>45745.386986468453</v>
      </c>
      <c r="L325">
        <f t="shared" si="101"/>
        <v>0.26192085229069784</v>
      </c>
      <c r="M325">
        <f t="shared" si="102"/>
        <v>20251.014079227214</v>
      </c>
      <c r="N325">
        <f t="shared" si="103"/>
        <v>27.36623524219894</v>
      </c>
      <c r="O325">
        <f t="shared" si="104"/>
        <v>739.99999999999989</v>
      </c>
      <c r="P325">
        <f t="shared" si="105"/>
        <v>0.41780511820151051</v>
      </c>
      <c r="Q325">
        <f t="shared" si="106"/>
        <v>33763.716238604837</v>
      </c>
      <c r="R325">
        <f t="shared" si="107"/>
        <v>45.626643565682215</v>
      </c>
      <c r="S325">
        <v>0.1</v>
      </c>
      <c r="T325">
        <f t="shared" si="108"/>
        <v>2025.1014079227216</v>
      </c>
      <c r="U325">
        <v>20</v>
      </c>
      <c r="V325">
        <f t="shared" si="109"/>
        <v>675274.3247720967</v>
      </c>
    </row>
    <row r="326" spans="1:22">
      <c r="A326">
        <v>2.8570000000000002</v>
      </c>
      <c r="B326">
        <v>500</v>
      </c>
      <c r="C326" s="6">
        <f t="shared" si="93"/>
        <v>24.484139428825117</v>
      </c>
      <c r="D326" s="11">
        <f t="shared" si="92"/>
        <v>760</v>
      </c>
      <c r="E326">
        <f t="shared" si="94"/>
        <v>22.070886787555516</v>
      </c>
      <c r="F326" s="7">
        <f t="shared" si="95"/>
        <v>155.09704279983561</v>
      </c>
      <c r="G326">
        <f t="shared" si="96"/>
        <v>13.699966576630327</v>
      </c>
      <c r="H326">
        <f t="shared" si="97"/>
        <v>43.609718745789053</v>
      </c>
      <c r="I326">
        <f t="shared" si="98"/>
        <v>55474.587893989679</v>
      </c>
      <c r="J326">
        <f t="shared" si="99"/>
        <v>0.18076890099999998</v>
      </c>
      <c r="K326">
        <f t="shared" si="100"/>
        <v>46981.748796913547</v>
      </c>
      <c r="L326">
        <f t="shared" si="101"/>
        <v>0.2611720309975869</v>
      </c>
      <c r="M326">
        <f t="shared" si="102"/>
        <v>20763.157850184478</v>
      </c>
      <c r="N326">
        <f t="shared" si="103"/>
        <v>27.319944539716417</v>
      </c>
      <c r="O326">
        <f t="shared" si="104"/>
        <v>760</v>
      </c>
      <c r="P326">
        <f t="shared" si="105"/>
        <v>0.41709838991933462</v>
      </c>
      <c r="Q326">
        <f t="shared" si="106"/>
        <v>34711.430043805201</v>
      </c>
      <c r="R326">
        <f t="shared" si="107"/>
        <v>45.672934268164738</v>
      </c>
      <c r="S326">
        <v>0.1</v>
      </c>
      <c r="T326">
        <f t="shared" si="108"/>
        <v>2076.315785018448</v>
      </c>
      <c r="U326">
        <v>20</v>
      </c>
      <c r="V326">
        <f t="shared" si="109"/>
        <v>694228.60087610409</v>
      </c>
    </row>
    <row r="327" spans="1:22">
      <c r="A327">
        <v>2.8570000000000002</v>
      </c>
      <c r="B327">
        <v>500</v>
      </c>
      <c r="C327" s="6">
        <f t="shared" si="93"/>
        <v>24.484139428825117</v>
      </c>
      <c r="D327" s="11">
        <f t="shared" si="92"/>
        <v>780</v>
      </c>
      <c r="E327">
        <f t="shared" si="94"/>
        <v>22.070886787555516</v>
      </c>
      <c r="F327" s="7">
        <f t="shared" si="95"/>
        <v>155.09704279983561</v>
      </c>
      <c r="G327">
        <f t="shared" si="96"/>
        <v>13.699966576630327</v>
      </c>
      <c r="H327">
        <f t="shared" si="97"/>
        <v>43.609718745789053</v>
      </c>
      <c r="I327">
        <f t="shared" si="98"/>
        <v>56934.445470147301</v>
      </c>
      <c r="J327">
        <f t="shared" si="99"/>
        <v>0.18076890099999998</v>
      </c>
      <c r="K327">
        <f t="shared" si="100"/>
        <v>48218.110607358634</v>
      </c>
      <c r="L327">
        <f t="shared" si="101"/>
        <v>0.26047714628733631</v>
      </c>
      <c r="M327">
        <f t="shared" si="102"/>
        <v>21276.050713160585</v>
      </c>
      <c r="N327">
        <f t="shared" si="103"/>
        <v>27.276988093795623</v>
      </c>
      <c r="O327">
        <f t="shared" si="104"/>
        <v>780</v>
      </c>
      <c r="P327">
        <f t="shared" si="105"/>
        <v>0.41644256631749044</v>
      </c>
      <c r="Q327">
        <f t="shared" si="106"/>
        <v>35658.394756986716</v>
      </c>
      <c r="R327">
        <f t="shared" si="107"/>
        <v>45.715890714085532</v>
      </c>
      <c r="S327">
        <v>0.1</v>
      </c>
      <c r="T327">
        <f t="shared" si="108"/>
        <v>2127.6050713160585</v>
      </c>
      <c r="U327">
        <v>20</v>
      </c>
      <c r="V327">
        <f t="shared" si="109"/>
        <v>713167.89513973426</v>
      </c>
    </row>
    <row r="328" spans="1:22">
      <c r="A328">
        <v>2.8570000000000002</v>
      </c>
      <c r="B328">
        <v>500</v>
      </c>
      <c r="C328" s="6">
        <f t="shared" si="93"/>
        <v>24.484139428825117</v>
      </c>
      <c r="D328" s="11">
        <f t="shared" si="92"/>
        <v>800</v>
      </c>
      <c r="E328">
        <f t="shared" si="94"/>
        <v>22.070886787555516</v>
      </c>
      <c r="F328" s="7">
        <f t="shared" si="95"/>
        <v>155.09704279983561</v>
      </c>
      <c r="G328">
        <f t="shared" si="96"/>
        <v>13.699966576630327</v>
      </c>
      <c r="H328">
        <f t="shared" si="97"/>
        <v>43.609718745789053</v>
      </c>
      <c r="I328">
        <f t="shared" si="98"/>
        <v>58394.303046304929</v>
      </c>
      <c r="J328">
        <f t="shared" si="99"/>
        <v>0.18076890099999998</v>
      </c>
      <c r="K328">
        <f t="shared" si="100"/>
        <v>49454.472417803736</v>
      </c>
      <c r="L328">
        <f t="shared" si="101"/>
        <v>0.25983120465367593</v>
      </c>
      <c r="M328">
        <f t="shared" si="102"/>
        <v>21789.645772331125</v>
      </c>
      <c r="N328">
        <f t="shared" si="103"/>
        <v>27.237057215413905</v>
      </c>
      <c r="O328">
        <f t="shared" si="104"/>
        <v>800</v>
      </c>
      <c r="P328">
        <f t="shared" si="105"/>
        <v>0.41583293458647186</v>
      </c>
      <c r="Q328">
        <f t="shared" si="106"/>
        <v>36604.657273973797</v>
      </c>
      <c r="R328">
        <f t="shared" si="107"/>
        <v>45.75582159246725</v>
      </c>
      <c r="S328">
        <v>0.1</v>
      </c>
      <c r="T328">
        <f t="shared" si="108"/>
        <v>2178.9645772331128</v>
      </c>
      <c r="U328">
        <v>20</v>
      </c>
      <c r="V328">
        <f t="shared" si="109"/>
        <v>732093.14547947596</v>
      </c>
    </row>
    <row r="329" spans="1:22">
      <c r="A329">
        <v>2.8570000000000002</v>
      </c>
      <c r="B329">
        <v>500</v>
      </c>
      <c r="C329" s="6">
        <f t="shared" si="93"/>
        <v>24.484139428825117</v>
      </c>
      <c r="D329" s="11">
        <f t="shared" si="92"/>
        <v>820</v>
      </c>
      <c r="E329">
        <f t="shared" si="94"/>
        <v>22.070886787555516</v>
      </c>
      <c r="F329" s="7">
        <f t="shared" si="95"/>
        <v>155.09704279983561</v>
      </c>
      <c r="G329">
        <f t="shared" si="96"/>
        <v>13.699966576630327</v>
      </c>
      <c r="H329">
        <f t="shared" si="97"/>
        <v>43.609718745789053</v>
      </c>
      <c r="I329">
        <f t="shared" si="98"/>
        <v>59854.16062246255</v>
      </c>
      <c r="J329">
        <f t="shared" si="99"/>
        <v>0.18076890099999998</v>
      </c>
      <c r="K329">
        <f t="shared" si="100"/>
        <v>50690.83422824883</v>
      </c>
      <c r="L329">
        <f t="shared" si="101"/>
        <v>0.25922977006540149</v>
      </c>
      <c r="M329">
        <f t="shared" si="102"/>
        <v>22303.899695626038</v>
      </c>
      <c r="N329">
        <f t="shared" si="103"/>
        <v>27.199877677592731</v>
      </c>
      <c r="O329">
        <f t="shared" si="104"/>
        <v>819.99999999999989</v>
      </c>
      <c r="P329">
        <f t="shared" si="105"/>
        <v>0.41526530805485085</v>
      </c>
      <c r="Q329">
        <f t="shared" si="106"/>
        <v>37550.260926836505</v>
      </c>
      <c r="R329">
        <f t="shared" si="107"/>
        <v>45.793001130288424</v>
      </c>
      <c r="S329">
        <v>0.1</v>
      </c>
      <c r="T329">
        <f t="shared" si="108"/>
        <v>2230.3899695626037</v>
      </c>
      <c r="U329">
        <v>20</v>
      </c>
      <c r="V329">
        <f t="shared" si="109"/>
        <v>751005.21853673016</v>
      </c>
    </row>
    <row r="330" spans="1:22">
      <c r="A330">
        <v>2.8570000000000002</v>
      </c>
      <c r="B330">
        <v>500</v>
      </c>
      <c r="C330" s="6">
        <f t="shared" si="93"/>
        <v>24.484139428825117</v>
      </c>
      <c r="D330" s="11">
        <f t="shared" si="92"/>
        <v>840</v>
      </c>
      <c r="E330">
        <f t="shared" si="94"/>
        <v>22.070886787555516</v>
      </c>
      <c r="F330" s="7">
        <f t="shared" si="95"/>
        <v>155.09704279983561</v>
      </c>
      <c r="G330">
        <f t="shared" si="96"/>
        <v>13.699966576630327</v>
      </c>
      <c r="H330">
        <f t="shared" si="97"/>
        <v>43.609718745789053</v>
      </c>
      <c r="I330">
        <f t="shared" si="98"/>
        <v>61314.018198620171</v>
      </c>
      <c r="J330">
        <f t="shared" si="99"/>
        <v>0.18076890099999998</v>
      </c>
      <c r="K330">
        <f t="shared" si="100"/>
        <v>51927.196038693917</v>
      </c>
      <c r="L330">
        <f t="shared" si="101"/>
        <v>0.2586688918886243</v>
      </c>
      <c r="M330">
        <f t="shared" si="102"/>
        <v>22818.772418138564</v>
      </c>
      <c r="N330">
        <f t="shared" si="103"/>
        <v>27.165205259688769</v>
      </c>
      <c r="O330">
        <f t="shared" si="104"/>
        <v>840</v>
      </c>
      <c r="P330">
        <f t="shared" si="105"/>
        <v>0.41473595816318731</v>
      </c>
      <c r="Q330">
        <f t="shared" si="106"/>
        <v>38495.245780481608</v>
      </c>
      <c r="R330">
        <f t="shared" si="107"/>
        <v>45.827673548192386</v>
      </c>
      <c r="S330">
        <v>0.1</v>
      </c>
      <c r="T330">
        <f t="shared" si="108"/>
        <v>2281.8772418138565</v>
      </c>
      <c r="U330">
        <v>20</v>
      </c>
      <c r="V330">
        <f t="shared" si="109"/>
        <v>769904.91560963215</v>
      </c>
    </row>
    <row r="331" spans="1:22">
      <c r="A331">
        <v>2.8570000000000002</v>
      </c>
      <c r="B331">
        <v>500</v>
      </c>
      <c r="C331" s="6">
        <f t="shared" si="93"/>
        <v>24.484139428825117</v>
      </c>
      <c r="D331" s="11">
        <f t="shared" si="92"/>
        <v>860</v>
      </c>
      <c r="E331">
        <f t="shared" si="94"/>
        <v>22.070886787555516</v>
      </c>
      <c r="F331" s="7">
        <f t="shared" si="95"/>
        <v>155.09704279983561</v>
      </c>
      <c r="G331">
        <f t="shared" si="96"/>
        <v>13.699966576630327</v>
      </c>
      <c r="H331">
        <f t="shared" si="97"/>
        <v>43.609718745789053</v>
      </c>
      <c r="I331">
        <f t="shared" si="98"/>
        <v>62773.875774777793</v>
      </c>
      <c r="J331">
        <f t="shared" si="99"/>
        <v>0.18076890099999998</v>
      </c>
      <c r="K331">
        <f t="shared" si="100"/>
        <v>53163.557849139012</v>
      </c>
      <c r="L331">
        <f t="shared" si="101"/>
        <v>0.2581450433033039</v>
      </c>
      <c r="M331">
        <f t="shared" si="102"/>
        <v>23334.226868762478</v>
      </c>
      <c r="N331">
        <f t="shared" si="103"/>
        <v>27.132821940421486</v>
      </c>
      <c r="O331">
        <f t="shared" si="104"/>
        <v>860.00000000000011</v>
      </c>
      <c r="P331">
        <f t="shared" si="105"/>
        <v>0.41424155634231274</v>
      </c>
      <c r="Q331">
        <f t="shared" si="106"/>
        <v>39439.648906015318</v>
      </c>
      <c r="R331">
        <f t="shared" si="107"/>
        <v>45.860056867459669</v>
      </c>
      <c r="S331">
        <v>0.1</v>
      </c>
      <c r="T331">
        <f t="shared" si="108"/>
        <v>2333.422686876248</v>
      </c>
      <c r="U331">
        <v>20</v>
      </c>
      <c r="V331">
        <f t="shared" si="109"/>
        <v>788792.97812030639</v>
      </c>
    </row>
    <row r="332" spans="1:22">
      <c r="A332">
        <v>2.8570000000000002</v>
      </c>
      <c r="B332">
        <v>500</v>
      </c>
      <c r="C332" s="6">
        <f t="shared" si="93"/>
        <v>24.484139428825117</v>
      </c>
      <c r="D332" s="11">
        <f t="shared" si="92"/>
        <v>880</v>
      </c>
      <c r="E332">
        <f t="shared" si="94"/>
        <v>22.070886787555516</v>
      </c>
      <c r="F332" s="7">
        <f t="shared" si="95"/>
        <v>155.09704279983561</v>
      </c>
      <c r="G332">
        <f t="shared" si="96"/>
        <v>13.699966576630327</v>
      </c>
      <c r="H332">
        <f t="shared" si="97"/>
        <v>43.609718745789053</v>
      </c>
      <c r="I332">
        <f t="shared" si="98"/>
        <v>64233.733350935421</v>
      </c>
      <c r="J332">
        <f t="shared" si="99"/>
        <v>0.18076890099999998</v>
      </c>
      <c r="K332">
        <f t="shared" si="100"/>
        <v>54399.919659584106</v>
      </c>
      <c r="L332">
        <f t="shared" si="101"/>
        <v>0.25765506852896791</v>
      </c>
      <c r="M332">
        <f t="shared" si="102"/>
        <v>23850.228719211798</v>
      </c>
      <c r="N332">
        <f t="shared" si="103"/>
        <v>27.102532635467952</v>
      </c>
      <c r="O332">
        <f t="shared" si="104"/>
        <v>880</v>
      </c>
      <c r="P332">
        <f t="shared" si="105"/>
        <v>0.41377912420561758</v>
      </c>
      <c r="Q332">
        <f t="shared" si="106"/>
        <v>40383.504631723619</v>
      </c>
      <c r="R332">
        <f t="shared" si="107"/>
        <v>45.890346172413203</v>
      </c>
      <c r="S332">
        <v>0.1</v>
      </c>
      <c r="T332">
        <f t="shared" si="108"/>
        <v>2385.02287192118</v>
      </c>
      <c r="U332">
        <v>20</v>
      </c>
      <c r="V332">
        <f t="shared" si="109"/>
        <v>807670.09263447241</v>
      </c>
    </row>
    <row r="333" spans="1:22">
      <c r="A333">
        <v>2.8570000000000002</v>
      </c>
      <c r="B333">
        <v>500</v>
      </c>
      <c r="C333" s="6">
        <f t="shared" si="93"/>
        <v>24.484139428825117</v>
      </c>
      <c r="D333" s="11">
        <f t="shared" si="92"/>
        <v>900</v>
      </c>
      <c r="E333">
        <f t="shared" si="94"/>
        <v>22.070886787555516</v>
      </c>
      <c r="F333" s="7">
        <f t="shared" si="95"/>
        <v>155.09704279983561</v>
      </c>
      <c r="G333">
        <f t="shared" si="96"/>
        <v>13.699966576630327</v>
      </c>
      <c r="H333">
        <f t="shared" si="97"/>
        <v>43.609718745789053</v>
      </c>
      <c r="I333">
        <f t="shared" si="98"/>
        <v>65693.590927093042</v>
      </c>
      <c r="J333">
        <f t="shared" si="99"/>
        <v>0.18076890099999998</v>
      </c>
      <c r="K333">
        <f t="shared" si="100"/>
        <v>55636.2814700292</v>
      </c>
      <c r="L333">
        <f t="shared" si="101"/>
        <v>0.25719613746806969</v>
      </c>
      <c r="M333">
        <f t="shared" si="102"/>
        <v>24366.746154241693</v>
      </c>
      <c r="N333">
        <f t="shared" si="103"/>
        <v>27.074162393601881</v>
      </c>
      <c r="O333">
        <f t="shared" si="104"/>
        <v>900</v>
      </c>
      <c r="P333">
        <f t="shared" si="105"/>
        <v>0.41334599074201345</v>
      </c>
      <c r="Q333">
        <f t="shared" si="106"/>
        <v>41326.844772851349</v>
      </c>
      <c r="R333">
        <f t="shared" si="107"/>
        <v>45.918716414279274</v>
      </c>
      <c r="S333">
        <v>0.1</v>
      </c>
      <c r="T333">
        <f t="shared" si="108"/>
        <v>2436.6746154241696</v>
      </c>
      <c r="U333">
        <v>20</v>
      </c>
      <c r="V333">
        <f t="shared" si="109"/>
        <v>826536.89545702701</v>
      </c>
    </row>
    <row r="334" spans="1:22">
      <c r="A334">
        <v>2.8570000000000002</v>
      </c>
      <c r="B334">
        <v>500</v>
      </c>
      <c r="C334" s="6">
        <f t="shared" si="93"/>
        <v>24.484139428825117</v>
      </c>
      <c r="D334" s="11">
        <f t="shared" si="92"/>
        <v>920</v>
      </c>
      <c r="E334">
        <f t="shared" si="94"/>
        <v>22.070886787555516</v>
      </c>
      <c r="F334" s="7">
        <f t="shared" si="95"/>
        <v>155.09704279983561</v>
      </c>
      <c r="G334">
        <f t="shared" si="96"/>
        <v>13.699966576630327</v>
      </c>
      <c r="H334">
        <f t="shared" si="97"/>
        <v>43.609718745789053</v>
      </c>
      <c r="I334">
        <f t="shared" si="98"/>
        <v>67153.448503250664</v>
      </c>
      <c r="J334">
        <f t="shared" si="99"/>
        <v>0.18076890099999998</v>
      </c>
      <c r="K334">
        <f t="shared" si="100"/>
        <v>56872.643280474294</v>
      </c>
      <c r="L334">
        <f t="shared" si="101"/>
        <v>0.25676570661427378</v>
      </c>
      <c r="M334">
        <f t="shared" si="102"/>
        <v>24883.749661708884</v>
      </c>
      <c r="N334">
        <f t="shared" si="103"/>
        <v>27.047553980118352</v>
      </c>
      <c r="O334">
        <f t="shared" si="104"/>
        <v>920</v>
      </c>
      <c r="P334">
        <f t="shared" si="105"/>
        <v>0.41293975542165423</v>
      </c>
      <c r="Q334">
        <f t="shared" si="106"/>
        <v>42269.69884154178</v>
      </c>
      <c r="R334">
        <f t="shared" si="107"/>
        <v>45.945324827762803</v>
      </c>
      <c r="S334">
        <v>0.1</v>
      </c>
      <c r="T334">
        <f t="shared" si="108"/>
        <v>2488.3749661708885</v>
      </c>
      <c r="U334">
        <v>20</v>
      </c>
      <c r="V334">
        <f t="shared" si="109"/>
        <v>845393.97683083557</v>
      </c>
    </row>
    <row r="335" spans="1:22">
      <c r="A335">
        <v>2.8570000000000002</v>
      </c>
      <c r="B335">
        <v>500</v>
      </c>
      <c r="C335" s="6">
        <f t="shared" si="93"/>
        <v>24.484139428825117</v>
      </c>
      <c r="D335" s="11">
        <f t="shared" si="92"/>
        <v>940</v>
      </c>
      <c r="E335">
        <f t="shared" si="94"/>
        <v>22.070886787555516</v>
      </c>
      <c r="F335" s="7">
        <f t="shared" si="95"/>
        <v>155.09704279983561</v>
      </c>
      <c r="G335">
        <f t="shared" si="96"/>
        <v>13.699966576630327</v>
      </c>
      <c r="H335">
        <f t="shared" si="97"/>
        <v>43.609718745789053</v>
      </c>
      <c r="I335">
        <f t="shared" si="98"/>
        <v>68613.306079408285</v>
      </c>
      <c r="J335">
        <f t="shared" si="99"/>
        <v>0.18076890099999998</v>
      </c>
      <c r="K335">
        <f t="shared" si="100"/>
        <v>58109.005090919381</v>
      </c>
      <c r="L335">
        <f t="shared" si="101"/>
        <v>0.25636148526782543</v>
      </c>
      <c r="M335">
        <f t="shared" si="102"/>
        <v>25401.211841032622</v>
      </c>
      <c r="N335">
        <f t="shared" si="103"/>
        <v>27.022565788332578</v>
      </c>
      <c r="O335">
        <f t="shared" si="104"/>
        <v>940</v>
      </c>
      <c r="P335">
        <f t="shared" si="105"/>
        <v>0.41255825631042103</v>
      </c>
      <c r="Q335">
        <f t="shared" si="106"/>
        <v>43212.094238375663</v>
      </c>
      <c r="R335">
        <f t="shared" si="107"/>
        <v>45.970313019548577</v>
      </c>
      <c r="S335">
        <v>0.1</v>
      </c>
      <c r="T335">
        <f t="shared" si="108"/>
        <v>2540.1211841032623</v>
      </c>
      <c r="U335">
        <v>20</v>
      </c>
      <c r="V335">
        <f t="shared" si="109"/>
        <v>864241.88476751326</v>
      </c>
    </row>
    <row r="336" spans="1:22">
      <c r="A336">
        <v>2.8570000000000002</v>
      </c>
      <c r="B336">
        <v>500</v>
      </c>
      <c r="C336" s="6">
        <f t="shared" si="93"/>
        <v>24.484139428825117</v>
      </c>
      <c r="D336" s="11">
        <f t="shared" si="92"/>
        <v>960</v>
      </c>
      <c r="E336">
        <f t="shared" si="94"/>
        <v>22.070886787555516</v>
      </c>
      <c r="F336" s="7">
        <f t="shared" si="95"/>
        <v>155.09704279983561</v>
      </c>
      <c r="G336">
        <f t="shared" si="96"/>
        <v>13.699966576630327</v>
      </c>
      <c r="H336">
        <f t="shared" si="97"/>
        <v>43.609718745789053</v>
      </c>
      <c r="I336">
        <f t="shared" si="98"/>
        <v>70073.163655565906</v>
      </c>
      <c r="J336">
        <f t="shared" si="99"/>
        <v>0.18076890099999998</v>
      </c>
      <c r="K336">
        <f t="shared" si="100"/>
        <v>59345.366901364476</v>
      </c>
      <c r="L336">
        <f t="shared" si="101"/>
        <v>0.25598140625969745</v>
      </c>
      <c r="M336">
        <f t="shared" si="102"/>
        <v>25919.10722861041</v>
      </c>
      <c r="N336">
        <f t="shared" si="103"/>
        <v>26.99907002980251</v>
      </c>
      <c r="O336">
        <f t="shared" si="104"/>
        <v>960</v>
      </c>
      <c r="P336">
        <f t="shared" si="105"/>
        <v>0.412199542439733</v>
      </c>
      <c r="Q336">
        <f t="shared" si="106"/>
        <v>44154.056426955496</v>
      </c>
      <c r="R336">
        <f t="shared" si="107"/>
        <v>45.993808778078645</v>
      </c>
      <c r="S336">
        <v>0.1</v>
      </c>
      <c r="T336">
        <f t="shared" si="108"/>
        <v>2591.910722861041</v>
      </c>
      <c r="U336">
        <v>20</v>
      </c>
      <c r="V336">
        <f t="shared" si="109"/>
        <v>883081.12853910995</v>
      </c>
    </row>
    <row r="337" spans="1:22">
      <c r="A337">
        <v>2.8570000000000002</v>
      </c>
      <c r="B337">
        <v>500</v>
      </c>
      <c r="C337" s="6">
        <f t="shared" si="93"/>
        <v>24.484139428825117</v>
      </c>
      <c r="D337" s="11">
        <f t="shared" si="92"/>
        <v>980</v>
      </c>
      <c r="E337">
        <f t="shared" si="94"/>
        <v>22.070886787555516</v>
      </c>
      <c r="F337" s="7">
        <f t="shared" si="95"/>
        <v>155.09704279983561</v>
      </c>
      <c r="G337">
        <f t="shared" si="96"/>
        <v>13.699966576630327</v>
      </c>
      <c r="H337">
        <f t="shared" si="97"/>
        <v>43.609718745789053</v>
      </c>
      <c r="I337">
        <f t="shared" si="98"/>
        <v>71533.021231723542</v>
      </c>
      <c r="J337">
        <f t="shared" si="99"/>
        <v>0.18076890099999998</v>
      </c>
      <c r="K337">
        <f t="shared" si="100"/>
        <v>60581.728711809577</v>
      </c>
      <c r="L337">
        <f t="shared" si="101"/>
        <v>0.25562360051714061</v>
      </c>
      <c r="M337">
        <f t="shared" si="102"/>
        <v>26437.412138779371</v>
      </c>
      <c r="N337">
        <f t="shared" si="103"/>
        <v>26.976951162019766</v>
      </c>
      <c r="O337">
        <f t="shared" si="104"/>
        <v>980.00000000000011</v>
      </c>
      <c r="P337">
        <f t="shared" si="105"/>
        <v>0.41186184980182849</v>
      </c>
      <c r="Q337">
        <f t="shared" si="106"/>
        <v>45095.609092944178</v>
      </c>
      <c r="R337">
        <f t="shared" si="107"/>
        <v>46.015927645861403</v>
      </c>
      <c r="S337">
        <v>0.1</v>
      </c>
      <c r="T337">
        <f t="shared" si="108"/>
        <v>2643.7412138779373</v>
      </c>
      <c r="U337">
        <v>20</v>
      </c>
      <c r="V337">
        <f t="shared" si="109"/>
        <v>901912.18185888359</v>
      </c>
    </row>
    <row r="338" spans="1:22">
      <c r="A338">
        <v>2.8570000000000002</v>
      </c>
      <c r="B338">
        <v>500</v>
      </c>
      <c r="C338" s="6">
        <f t="shared" si="93"/>
        <v>24.484139428825117</v>
      </c>
      <c r="D338" s="11">
        <f t="shared" si="92"/>
        <v>1000</v>
      </c>
      <c r="E338">
        <f t="shared" si="94"/>
        <v>22.070886787555516</v>
      </c>
      <c r="F338" s="7">
        <f t="shared" si="95"/>
        <v>155.09704279983561</v>
      </c>
      <c r="G338">
        <f t="shared" si="96"/>
        <v>13.699966576630327</v>
      </c>
      <c r="H338">
        <f t="shared" si="97"/>
        <v>43.609718745789053</v>
      </c>
      <c r="I338">
        <f t="shared" si="98"/>
        <v>72992.878807881163</v>
      </c>
      <c r="J338">
        <f t="shared" si="99"/>
        <v>0.18076890099999998</v>
      </c>
      <c r="K338">
        <f t="shared" si="100"/>
        <v>61818.090522254672</v>
      </c>
      <c r="L338">
        <f t="shared" si="101"/>
        <v>0.2552863749111064</v>
      </c>
      <c r="M338">
        <f t="shared" si="102"/>
        <v>26956.104518979515</v>
      </c>
      <c r="N338">
        <f t="shared" si="103"/>
        <v>26.956104518979515</v>
      </c>
      <c r="O338">
        <f t="shared" si="104"/>
        <v>1000.0000000000001</v>
      </c>
      <c r="P338">
        <f t="shared" si="105"/>
        <v>0.41154358044243533</v>
      </c>
      <c r="Q338">
        <f t="shared" si="106"/>
        <v>46036.774288901652</v>
      </c>
      <c r="R338">
        <f t="shared" si="107"/>
        <v>46.036774288901654</v>
      </c>
      <c r="S338">
        <v>0.1</v>
      </c>
      <c r="T338">
        <f t="shared" si="108"/>
        <v>2695.6104518979519</v>
      </c>
      <c r="U338">
        <v>20</v>
      </c>
      <c r="V338">
        <f t="shared" si="109"/>
        <v>920735.48577803303</v>
      </c>
    </row>
    <row r="339" spans="1:22">
      <c r="A339">
        <v>2.8570000000000002</v>
      </c>
      <c r="B339">
        <v>500</v>
      </c>
      <c r="C339" s="6">
        <f t="shared" si="93"/>
        <v>24.484139428825117</v>
      </c>
      <c r="D339" s="11">
        <v>1050</v>
      </c>
      <c r="E339">
        <f t="shared" ref="E339:E345" si="110">23.156+(10.737-23.156)/(1+(B339/34.195)^0.87459)</f>
        <v>22.070886787555516</v>
      </c>
      <c r="F339" s="7">
        <f t="shared" si="95"/>
        <v>155.09704279983561</v>
      </c>
      <c r="G339">
        <f t="shared" si="96"/>
        <v>13.699966576630327</v>
      </c>
      <c r="H339">
        <f t="shared" si="97"/>
        <v>43.609718745789053</v>
      </c>
      <c r="I339">
        <f t="shared" ref="I339:I345" si="111">D339*1000/G339</f>
        <v>76642.522748275209</v>
      </c>
      <c r="J339">
        <f t="shared" ref="J339:J345" si="112">(0.067366+A339*0.039693)*ERF(0.05*D339)</f>
        <v>0.18076890099999998</v>
      </c>
      <c r="K339">
        <f t="shared" ref="K339:K345" si="113">I339/(1+J339)</f>
        <v>64908.995048367397</v>
      </c>
      <c r="L339">
        <f t="shared" ref="L339:L345" si="114">1-(Q339/I339)*(1+J339)</f>
        <v>0.25452360558001164</v>
      </c>
      <c r="M339">
        <f t="shared" ref="M339:M345" si="115">N339*D339</f>
        <v>28254.399154193416</v>
      </c>
      <c r="N339">
        <f t="shared" ref="N339:N345" si="116">I339/D339-R339</f>
        <v>26.9089515754223</v>
      </c>
      <c r="O339">
        <f t="shared" ref="O339:O345" si="117">(M339+Q339)*(G339/1000)</f>
        <v>1050.0000000000002</v>
      </c>
      <c r="P339">
        <f t="shared" ref="P339:P345" si="118">N339/65.5</f>
        <v>0.41082368817438625</v>
      </c>
      <c r="Q339">
        <f t="shared" ref="Q339:Q345" si="119">D339*R339</f>
        <v>48388.123594081801</v>
      </c>
      <c r="R339">
        <f t="shared" si="107"/>
        <v>46.083927232458855</v>
      </c>
      <c r="S339">
        <v>0.1</v>
      </c>
      <c r="T339">
        <f t="shared" ref="T339:T345" si="120">M339*S339</f>
        <v>2825.4399154193416</v>
      </c>
      <c r="U339">
        <v>20</v>
      </c>
      <c r="V339">
        <f t="shared" ref="V339:V345" si="121">Q339*U339</f>
        <v>967762.47188163595</v>
      </c>
    </row>
    <row r="340" spans="1:22">
      <c r="A340">
        <v>2.8570000000000002</v>
      </c>
      <c r="B340">
        <v>500</v>
      </c>
      <c r="C340" s="6">
        <f t="shared" si="93"/>
        <v>24.484139428825117</v>
      </c>
      <c r="D340" s="11">
        <v>1100</v>
      </c>
      <c r="E340">
        <f t="shared" si="110"/>
        <v>22.070886787555516</v>
      </c>
      <c r="F340" s="7">
        <f t="shared" si="95"/>
        <v>155.09704279983561</v>
      </c>
      <c r="G340">
        <f t="shared" si="96"/>
        <v>13.699966576630327</v>
      </c>
      <c r="H340">
        <f t="shared" si="97"/>
        <v>43.609718745789053</v>
      </c>
      <c r="I340">
        <f t="shared" si="111"/>
        <v>80292.166688669269</v>
      </c>
      <c r="J340">
        <f t="shared" si="112"/>
        <v>0.18076890099999998</v>
      </c>
      <c r="K340">
        <f t="shared" si="113"/>
        <v>67999.899574480136</v>
      </c>
      <c r="L340">
        <f t="shared" si="114"/>
        <v>0.25385975968804375</v>
      </c>
      <c r="M340">
        <f t="shared" si="115"/>
        <v>29554.705278977777</v>
      </c>
      <c r="N340">
        <f t="shared" si="116"/>
        <v>26.867913889979796</v>
      </c>
      <c r="O340">
        <f t="shared" si="117"/>
        <v>1100</v>
      </c>
      <c r="P340">
        <f t="shared" si="118"/>
        <v>0.41019715862564576</v>
      </c>
      <c r="Q340">
        <f t="shared" si="119"/>
        <v>50737.461409691496</v>
      </c>
      <c r="R340">
        <f t="shared" si="107"/>
        <v>46.124964917901359</v>
      </c>
      <c r="S340">
        <v>0.1</v>
      </c>
      <c r="T340">
        <f t="shared" si="120"/>
        <v>2955.4705278977781</v>
      </c>
      <c r="U340">
        <v>20</v>
      </c>
      <c r="V340">
        <f t="shared" si="121"/>
        <v>1014749.2281938299</v>
      </c>
    </row>
    <row r="341" spans="1:22">
      <c r="A341">
        <v>2.8570000000000002</v>
      </c>
      <c r="B341">
        <v>500</v>
      </c>
      <c r="C341" s="6">
        <f t="shared" si="93"/>
        <v>24.484139428825117</v>
      </c>
      <c r="D341" s="11">
        <v>1150</v>
      </c>
      <c r="E341">
        <f t="shared" si="110"/>
        <v>22.070886787555516</v>
      </c>
      <c r="F341" s="7">
        <f t="shared" si="95"/>
        <v>155.09704279983561</v>
      </c>
      <c r="G341">
        <f t="shared" si="96"/>
        <v>13.699966576630327</v>
      </c>
      <c r="H341">
        <f t="shared" si="97"/>
        <v>43.609718745789053</v>
      </c>
      <c r="I341">
        <f t="shared" si="111"/>
        <v>83941.81062906333</v>
      </c>
      <c r="J341">
        <f t="shared" si="112"/>
        <v>0.18076890099999998</v>
      </c>
      <c r="K341">
        <f t="shared" si="113"/>
        <v>71090.804100592868</v>
      </c>
      <c r="L341">
        <f t="shared" si="114"/>
        <v>0.25327854012131557</v>
      </c>
      <c r="M341">
        <f t="shared" si="115"/>
        <v>30856.781607119061</v>
      </c>
      <c r="N341">
        <f t="shared" si="116"/>
        <v>26.831984006190488</v>
      </c>
      <c r="O341">
        <f t="shared" si="117"/>
        <v>1150</v>
      </c>
      <c r="P341">
        <f t="shared" si="118"/>
        <v>0.40964861078153419</v>
      </c>
      <c r="Q341">
        <f t="shared" si="119"/>
        <v>53085.029021944269</v>
      </c>
      <c r="R341">
        <f t="shared" si="107"/>
        <v>46.160894801690667</v>
      </c>
      <c r="S341">
        <v>0.1</v>
      </c>
      <c r="T341">
        <f t="shared" si="120"/>
        <v>3085.6781607119065</v>
      </c>
      <c r="U341">
        <v>20</v>
      </c>
      <c r="V341">
        <f t="shared" si="121"/>
        <v>1061700.5804388854</v>
      </c>
    </row>
    <row r="342" spans="1:22">
      <c r="A342">
        <v>2.8570000000000002</v>
      </c>
      <c r="B342">
        <v>500</v>
      </c>
      <c r="C342" s="6">
        <f t="shared" si="93"/>
        <v>24.484139428825117</v>
      </c>
      <c r="D342" s="11">
        <v>1200</v>
      </c>
      <c r="E342">
        <f t="shared" si="110"/>
        <v>22.070886787555516</v>
      </c>
      <c r="F342" s="7">
        <f t="shared" si="95"/>
        <v>155.09704279983561</v>
      </c>
      <c r="G342">
        <f t="shared" si="96"/>
        <v>13.699966576630327</v>
      </c>
      <c r="H342">
        <f t="shared" si="97"/>
        <v>43.609718745789053</v>
      </c>
      <c r="I342">
        <f t="shared" si="111"/>
        <v>87591.45456945739</v>
      </c>
      <c r="J342">
        <f t="shared" si="112"/>
        <v>0.18076890099999998</v>
      </c>
      <c r="K342">
        <f t="shared" si="113"/>
        <v>74181.7086267056</v>
      </c>
      <c r="L342">
        <f t="shared" si="114"/>
        <v>0.25276685450048231</v>
      </c>
      <c r="M342">
        <f t="shared" si="115"/>
        <v>32160.423093795456</v>
      </c>
      <c r="N342">
        <f t="shared" si="116"/>
        <v>26.80035257816288</v>
      </c>
      <c r="O342">
        <f t="shared" si="117"/>
        <v>1200</v>
      </c>
      <c r="P342">
        <f t="shared" si="118"/>
        <v>0.40916568821622717</v>
      </c>
      <c r="Q342">
        <f t="shared" si="119"/>
        <v>55431.031475661934</v>
      </c>
      <c r="R342">
        <f t="shared" si="107"/>
        <v>46.192526229718275</v>
      </c>
      <c r="S342">
        <v>0.1</v>
      </c>
      <c r="T342">
        <f t="shared" si="120"/>
        <v>3216.0423093795457</v>
      </c>
      <c r="U342">
        <v>20</v>
      </c>
      <c r="V342">
        <f t="shared" si="121"/>
        <v>1108620.6295132386</v>
      </c>
    </row>
    <row r="343" spans="1:22">
      <c r="A343">
        <v>2.8570000000000002</v>
      </c>
      <c r="B343">
        <v>500</v>
      </c>
      <c r="C343" s="6">
        <f t="shared" si="93"/>
        <v>24.484139428825117</v>
      </c>
      <c r="D343" s="11">
        <v>1250</v>
      </c>
      <c r="E343">
        <f t="shared" si="110"/>
        <v>22.070886787555516</v>
      </c>
      <c r="F343" s="7">
        <f t="shared" si="95"/>
        <v>155.09704279983561</v>
      </c>
      <c r="G343">
        <f t="shared" si="96"/>
        <v>13.699966576630327</v>
      </c>
      <c r="H343">
        <f t="shared" si="97"/>
        <v>43.609718745789053</v>
      </c>
      <c r="I343">
        <f t="shared" si="111"/>
        <v>91241.09850985145</v>
      </c>
      <c r="J343">
        <f t="shared" si="112"/>
        <v>0.18076890099999998</v>
      </c>
      <c r="K343">
        <f t="shared" si="113"/>
        <v>77272.613152818332</v>
      </c>
      <c r="L343">
        <f t="shared" si="114"/>
        <v>0.25231409157738405</v>
      </c>
      <c r="M343">
        <f t="shared" si="115"/>
        <v>33465.454548497088</v>
      </c>
      <c r="N343">
        <f t="shared" si="116"/>
        <v>26.772363638797671</v>
      </c>
      <c r="O343">
        <f t="shared" si="117"/>
        <v>1249.9999999999998</v>
      </c>
      <c r="P343">
        <f t="shared" si="118"/>
        <v>0.40873837616484993</v>
      </c>
      <c r="Q343">
        <f t="shared" si="119"/>
        <v>57775.643961354355</v>
      </c>
      <c r="R343">
        <f t="shared" si="107"/>
        <v>46.220515169083484</v>
      </c>
      <c r="S343">
        <v>0.1</v>
      </c>
      <c r="T343">
        <f t="shared" si="120"/>
        <v>3346.5454548497091</v>
      </c>
      <c r="U343">
        <v>20</v>
      </c>
      <c r="V343">
        <f t="shared" si="121"/>
        <v>1155512.8792270871</v>
      </c>
    </row>
    <row r="344" spans="1:22">
      <c r="A344">
        <v>2.8570000000000002</v>
      </c>
      <c r="B344">
        <v>500</v>
      </c>
      <c r="C344" s="6">
        <f t="shared" si="93"/>
        <v>24.484139428825117</v>
      </c>
      <c r="D344" s="11">
        <v>1300</v>
      </c>
      <c r="E344">
        <f t="shared" si="110"/>
        <v>22.070886787555516</v>
      </c>
      <c r="F344" s="7">
        <f t="shared" si="95"/>
        <v>155.09704279983561</v>
      </c>
      <c r="G344">
        <f t="shared" si="96"/>
        <v>13.699966576630327</v>
      </c>
      <c r="H344">
        <f t="shared" si="97"/>
        <v>43.609718745789053</v>
      </c>
      <c r="I344">
        <f t="shared" si="111"/>
        <v>94890.742450245511</v>
      </c>
      <c r="J344">
        <f t="shared" si="112"/>
        <v>0.18076890099999998</v>
      </c>
      <c r="K344">
        <f t="shared" si="113"/>
        <v>80363.517678931064</v>
      </c>
      <c r="L344">
        <f t="shared" si="114"/>
        <v>0.25191158035595951</v>
      </c>
      <c r="M344">
        <f t="shared" si="115"/>
        <v>34771.725512778052</v>
      </c>
      <c r="N344">
        <f t="shared" si="116"/>
        <v>26.747481163675424</v>
      </c>
      <c r="O344">
        <f t="shared" si="117"/>
        <v>1300</v>
      </c>
      <c r="P344">
        <f t="shared" si="118"/>
        <v>0.40835849104847977</v>
      </c>
      <c r="Q344">
        <f t="shared" si="119"/>
        <v>60119.016937467451</v>
      </c>
      <c r="R344">
        <f t="shared" si="107"/>
        <v>46.245397644205731</v>
      </c>
      <c r="S344">
        <v>0.1</v>
      </c>
      <c r="T344">
        <f t="shared" si="120"/>
        <v>3477.1725512778053</v>
      </c>
      <c r="U344">
        <v>20</v>
      </c>
      <c r="V344">
        <f t="shared" si="121"/>
        <v>1202380.3387493491</v>
      </c>
    </row>
    <row r="345" spans="1:22">
      <c r="A345">
        <v>2.8570000000000002</v>
      </c>
      <c r="B345">
        <v>500</v>
      </c>
      <c r="C345" s="6">
        <f t="shared" si="93"/>
        <v>24.484139428825117</v>
      </c>
      <c r="D345" s="11">
        <v>1350</v>
      </c>
      <c r="E345">
        <f t="shared" si="110"/>
        <v>22.070886787555516</v>
      </c>
      <c r="F345" s="7">
        <f t="shared" si="95"/>
        <v>155.09704279983561</v>
      </c>
      <c r="G345">
        <f t="shared" si="96"/>
        <v>13.699966576630327</v>
      </c>
      <c r="H345">
        <f t="shared" si="97"/>
        <v>43.609718745789053</v>
      </c>
      <c r="I345">
        <f t="shared" si="111"/>
        <v>98540.386390639556</v>
      </c>
      <c r="J345">
        <f t="shared" si="112"/>
        <v>0.18076890099999998</v>
      </c>
      <c r="K345">
        <f t="shared" si="113"/>
        <v>83454.422205043797</v>
      </c>
      <c r="L345">
        <f t="shared" si="114"/>
        <v>0.25155218130378054</v>
      </c>
      <c r="M345">
        <f t="shared" si="115"/>
        <v>36079.106130721193</v>
      </c>
      <c r="N345">
        <f t="shared" si="116"/>
        <v>26.725263800534215</v>
      </c>
      <c r="O345">
        <f t="shared" si="117"/>
        <v>1350</v>
      </c>
      <c r="P345">
        <f t="shared" si="118"/>
        <v>0.40801929466464448</v>
      </c>
      <c r="Q345">
        <f t="shared" si="119"/>
        <v>62461.280259918371</v>
      </c>
      <c r="R345">
        <f t="shared" si="107"/>
        <v>46.26761500734694</v>
      </c>
      <c r="S345">
        <v>0.1</v>
      </c>
      <c r="T345">
        <f t="shared" si="120"/>
        <v>3607.9106130721193</v>
      </c>
      <c r="U345">
        <v>20</v>
      </c>
      <c r="V345">
        <f t="shared" si="121"/>
        <v>1249225.6051983675</v>
      </c>
    </row>
    <row r="346" spans="1:22">
      <c r="A346">
        <v>2.8570000000000002</v>
      </c>
      <c r="B346">
        <v>500</v>
      </c>
      <c r="C346" s="6">
        <f t="shared" si="93"/>
        <v>24.484139428825117</v>
      </c>
      <c r="D346" s="11">
        <v>1400</v>
      </c>
      <c r="E346">
        <f t="shared" ref="E346:E354" si="122">23.156+(10.737-23.156)/(1+(B346/34.195)^0.87459)</f>
        <v>22.070886787555516</v>
      </c>
      <c r="F346" s="7">
        <f t="shared" si="95"/>
        <v>155.09704279983561</v>
      </c>
      <c r="G346">
        <f t="shared" si="96"/>
        <v>13.699966576630327</v>
      </c>
      <c r="H346">
        <f t="shared" si="97"/>
        <v>43.609718745789053</v>
      </c>
      <c r="I346">
        <f t="shared" ref="I346:I354" si="123">D346*1000/G346</f>
        <v>102190.03033103362</v>
      </c>
      <c r="J346">
        <f t="shared" ref="J346:J354" si="124">(0.067366+A346*0.039693)*ERF(0.05*D346)</f>
        <v>0.18076890099999998</v>
      </c>
      <c r="K346">
        <f t="shared" ref="K346:K354" si="125">I346/(1+J346)</f>
        <v>86545.326731156529</v>
      </c>
      <c r="L346">
        <f t="shared" ref="L346:L354" si="126">1-(Q346/I346)*(1+J346)</f>
        <v>0.25122997419928483</v>
      </c>
      <c r="M346">
        <f t="shared" ref="M346:M354" si="127">N346*D346</f>
        <v>37387.483801614209</v>
      </c>
      <c r="N346">
        <f t="shared" ref="N346:N354" si="128">I346/D346-R346</f>
        <v>26.705345572581578</v>
      </c>
      <c r="O346">
        <f t="shared" ref="O346:O354" si="129">(M346+Q346)*(G346/1000)</f>
        <v>1400</v>
      </c>
      <c r="P346">
        <f t="shared" ref="P346:P354" si="130">N346/65.5</f>
        <v>0.40771519958139812</v>
      </c>
      <c r="Q346">
        <f t="shared" ref="Q346:Q354" si="131">D346*R346</f>
        <v>64802.546529419407</v>
      </c>
      <c r="R346">
        <f t="shared" si="107"/>
        <v>46.287533235299577</v>
      </c>
      <c r="S346">
        <v>0.1</v>
      </c>
      <c r="T346">
        <f t="shared" ref="T346:T354" si="132">M346*S346</f>
        <v>3738.7483801614212</v>
      </c>
      <c r="U346">
        <v>20</v>
      </c>
      <c r="V346">
        <f t="shared" ref="V346:V354" si="133">Q346*U346</f>
        <v>1296050.9305883881</v>
      </c>
    </row>
    <row r="347" spans="1:22">
      <c r="A347">
        <v>2.8570000000000002</v>
      </c>
      <c r="B347">
        <v>500</v>
      </c>
      <c r="C347" s="6">
        <f t="shared" si="93"/>
        <v>24.484139428825117</v>
      </c>
      <c r="D347" s="11">
        <v>1450</v>
      </c>
      <c r="E347">
        <f t="shared" si="122"/>
        <v>22.070886787555516</v>
      </c>
      <c r="F347" s="7">
        <f t="shared" si="95"/>
        <v>155.09704279983561</v>
      </c>
      <c r="G347">
        <f t="shared" si="96"/>
        <v>13.699966576630327</v>
      </c>
      <c r="H347">
        <f t="shared" si="97"/>
        <v>43.609718745789053</v>
      </c>
      <c r="I347">
        <f t="shared" si="123"/>
        <v>105839.67427142768</v>
      </c>
      <c r="J347">
        <f t="shared" si="124"/>
        <v>0.18076890099999998</v>
      </c>
      <c r="K347">
        <f t="shared" si="125"/>
        <v>89636.231257269261</v>
      </c>
      <c r="L347">
        <f t="shared" si="126"/>
        <v>0.25094001747026484</v>
      </c>
      <c r="M347">
        <f t="shared" si="127"/>
        <v>38696.760451826267</v>
      </c>
      <c r="N347">
        <f t="shared" si="128"/>
        <v>26.687421001259494</v>
      </c>
      <c r="O347">
        <f t="shared" si="129"/>
        <v>1450</v>
      </c>
      <c r="P347">
        <f t="shared" si="130"/>
        <v>0.40744154200396177</v>
      </c>
      <c r="Q347">
        <f t="shared" si="131"/>
        <v>67142.91381960141</v>
      </c>
      <c r="R347">
        <f t="shared" si="107"/>
        <v>46.305457806621661</v>
      </c>
      <c r="S347">
        <v>0.1</v>
      </c>
      <c r="T347">
        <f t="shared" si="132"/>
        <v>3869.6760451826267</v>
      </c>
      <c r="U347">
        <v>20</v>
      </c>
      <c r="V347">
        <f t="shared" si="133"/>
        <v>1342858.2763920282</v>
      </c>
    </row>
    <row r="348" spans="1:22">
      <c r="A348">
        <v>2.8570000000000002</v>
      </c>
      <c r="B348">
        <v>500</v>
      </c>
      <c r="C348" s="6">
        <f t="shared" si="93"/>
        <v>24.484139428825117</v>
      </c>
      <c r="D348" s="11">
        <v>1500</v>
      </c>
      <c r="E348">
        <f t="shared" si="122"/>
        <v>22.070886787555516</v>
      </c>
      <c r="F348" s="7">
        <f t="shared" si="95"/>
        <v>155.09704279983561</v>
      </c>
      <c r="G348">
        <f t="shared" si="96"/>
        <v>13.699966576630327</v>
      </c>
      <c r="H348">
        <f t="shared" si="97"/>
        <v>43.609718745789053</v>
      </c>
      <c r="I348">
        <f t="shared" si="123"/>
        <v>109489.31821182174</v>
      </c>
      <c r="J348">
        <f t="shared" si="124"/>
        <v>0.18076890099999998</v>
      </c>
      <c r="K348">
        <f t="shared" si="125"/>
        <v>92727.135783382008</v>
      </c>
      <c r="L348">
        <f t="shared" si="126"/>
        <v>0.25067816097722329</v>
      </c>
      <c r="M348">
        <f t="shared" si="127"/>
        <v>40006.850299303216</v>
      </c>
      <c r="N348">
        <f t="shared" si="128"/>
        <v>26.671233532868811</v>
      </c>
      <c r="O348">
        <f t="shared" si="129"/>
        <v>1500</v>
      </c>
      <c r="P348">
        <f t="shared" si="130"/>
        <v>0.40719440508196658</v>
      </c>
      <c r="Q348">
        <f t="shared" si="131"/>
        <v>69482.467912518521</v>
      </c>
      <c r="R348">
        <f t="shared" si="107"/>
        <v>46.321645275012344</v>
      </c>
      <c r="S348">
        <v>0.1</v>
      </c>
      <c r="T348">
        <f t="shared" si="132"/>
        <v>4000.6850299303219</v>
      </c>
      <c r="U348">
        <v>20</v>
      </c>
      <c r="V348">
        <f t="shared" si="133"/>
        <v>1389649.3582503705</v>
      </c>
    </row>
    <row r="349" spans="1:22">
      <c r="A349">
        <v>2.8570000000000002</v>
      </c>
      <c r="B349">
        <v>500</v>
      </c>
      <c r="C349" s="6">
        <f t="shared" si="93"/>
        <v>24.484139428825117</v>
      </c>
      <c r="D349" s="11">
        <v>1550</v>
      </c>
      <c r="E349">
        <f t="shared" si="122"/>
        <v>22.070886787555516</v>
      </c>
      <c r="F349" s="7">
        <f t="shared" si="95"/>
        <v>155.09704279983561</v>
      </c>
      <c r="G349">
        <f t="shared" si="96"/>
        <v>13.699966576630327</v>
      </c>
      <c r="H349">
        <f t="shared" si="97"/>
        <v>43.609718745789053</v>
      </c>
      <c r="I349">
        <f t="shared" si="123"/>
        <v>113138.9621522158</v>
      </c>
      <c r="J349">
        <f t="shared" si="124"/>
        <v>0.18076890099999998</v>
      </c>
      <c r="K349">
        <f t="shared" si="125"/>
        <v>95818.04030949474</v>
      </c>
      <c r="L349">
        <f t="shared" si="126"/>
        <v>0.25044089914368595</v>
      </c>
      <c r="M349">
        <f t="shared" si="127"/>
        <v>41317.67801201687</v>
      </c>
      <c r="N349">
        <f t="shared" si="128"/>
        <v>26.65656645936572</v>
      </c>
      <c r="O349">
        <f t="shared" si="129"/>
        <v>1550</v>
      </c>
      <c r="P349">
        <f t="shared" si="130"/>
        <v>0.40697048029565985</v>
      </c>
      <c r="Q349">
        <f t="shared" si="131"/>
        <v>71821.284140198928</v>
      </c>
      <c r="R349">
        <f t="shared" si="107"/>
        <v>46.336312348515435</v>
      </c>
      <c r="S349">
        <v>0.1</v>
      </c>
      <c r="T349">
        <f t="shared" si="132"/>
        <v>4131.7678012016868</v>
      </c>
      <c r="U349">
        <v>20</v>
      </c>
      <c r="V349">
        <f t="shared" si="133"/>
        <v>1436425.6828039787</v>
      </c>
    </row>
    <row r="350" spans="1:22">
      <c r="A350">
        <v>2.8570000000000002</v>
      </c>
      <c r="B350">
        <v>500</v>
      </c>
      <c r="C350" s="6">
        <f t="shared" si="93"/>
        <v>24.484139428825117</v>
      </c>
      <c r="D350" s="11">
        <v>1600</v>
      </c>
      <c r="E350">
        <f t="shared" si="122"/>
        <v>22.070886787555516</v>
      </c>
      <c r="F350" s="7">
        <f t="shared" si="95"/>
        <v>155.09704279983561</v>
      </c>
      <c r="G350">
        <f t="shared" si="96"/>
        <v>13.699966576630327</v>
      </c>
      <c r="H350">
        <f t="shared" si="97"/>
        <v>43.609718745789053</v>
      </c>
      <c r="I350">
        <f t="shared" si="123"/>
        <v>116788.60609260986</v>
      </c>
      <c r="J350">
        <f t="shared" si="124"/>
        <v>0.18076890099999998</v>
      </c>
      <c r="K350">
        <f t="shared" si="125"/>
        <v>98908.944835607472</v>
      </c>
      <c r="L350">
        <f t="shared" si="126"/>
        <v>0.2502252548266064</v>
      </c>
      <c r="M350">
        <f t="shared" si="127"/>
        <v>42629.177183123014</v>
      </c>
      <c r="N350">
        <f t="shared" si="128"/>
        <v>26.643235739451882</v>
      </c>
      <c r="O350">
        <f t="shared" si="129"/>
        <v>1600.0000000000002</v>
      </c>
      <c r="P350">
        <f t="shared" si="130"/>
        <v>0.40676695785422723</v>
      </c>
      <c r="Q350">
        <f t="shared" si="131"/>
        <v>74159.428909486844</v>
      </c>
      <c r="R350">
        <f t="shared" si="107"/>
        <v>46.349643068429273</v>
      </c>
      <c r="S350">
        <v>0.1</v>
      </c>
      <c r="T350">
        <f t="shared" si="132"/>
        <v>4262.917718312302</v>
      </c>
      <c r="U350">
        <v>20</v>
      </c>
      <c r="V350">
        <f t="shared" si="133"/>
        <v>1483188.5781897369</v>
      </c>
    </row>
    <row r="351" spans="1:22">
      <c r="A351">
        <v>2.8570000000000002</v>
      </c>
      <c r="B351">
        <v>500</v>
      </c>
      <c r="C351" s="6">
        <f t="shared" si="93"/>
        <v>24.484139428825117</v>
      </c>
      <c r="D351" s="11">
        <v>1650</v>
      </c>
      <c r="E351">
        <f t="shared" si="122"/>
        <v>22.070886787555516</v>
      </c>
      <c r="F351" s="7">
        <f t="shared" si="95"/>
        <v>155.09704279983561</v>
      </c>
      <c r="G351">
        <f t="shared" si="96"/>
        <v>13.699966576630327</v>
      </c>
      <c r="H351">
        <f t="shared" si="97"/>
        <v>43.609718745789053</v>
      </c>
      <c r="I351">
        <f t="shared" si="123"/>
        <v>120438.2500330039</v>
      </c>
      <c r="J351">
        <f t="shared" si="124"/>
        <v>0.18076890099999998</v>
      </c>
      <c r="K351">
        <f t="shared" si="125"/>
        <v>101999.84936172019</v>
      </c>
      <c r="L351">
        <f t="shared" si="126"/>
        <v>0.25002868681050572</v>
      </c>
      <c r="M351">
        <f t="shared" si="127"/>
        <v>43941.289062064017</v>
      </c>
      <c r="N351">
        <f t="shared" si="128"/>
        <v>26.631084280038799</v>
      </c>
      <c r="O351">
        <f t="shared" si="129"/>
        <v>1650.0000000000002</v>
      </c>
      <c r="P351">
        <f t="shared" si="130"/>
        <v>0.40658143938990532</v>
      </c>
      <c r="Q351">
        <f t="shared" si="131"/>
        <v>76496.960970939894</v>
      </c>
      <c r="R351">
        <f t="shared" si="107"/>
        <v>46.361794527842356</v>
      </c>
      <c r="S351">
        <v>0.1</v>
      </c>
      <c r="T351">
        <f t="shared" si="132"/>
        <v>4394.1289062064016</v>
      </c>
      <c r="U351">
        <v>20</v>
      </c>
      <c r="V351">
        <f t="shared" si="133"/>
        <v>1529939.2194187979</v>
      </c>
    </row>
    <row r="352" spans="1:22">
      <c r="A352">
        <v>2.8570000000000002</v>
      </c>
      <c r="B352">
        <v>500</v>
      </c>
      <c r="C352" s="6">
        <f t="shared" si="93"/>
        <v>24.484139428825117</v>
      </c>
      <c r="D352" s="11">
        <v>1700</v>
      </c>
      <c r="E352">
        <f t="shared" si="122"/>
        <v>22.070886787555516</v>
      </c>
      <c r="F352" s="7">
        <f t="shared" si="95"/>
        <v>155.09704279983561</v>
      </c>
      <c r="G352">
        <f t="shared" si="96"/>
        <v>13.699966576630327</v>
      </c>
      <c r="H352">
        <f t="shared" si="97"/>
        <v>43.609718745789053</v>
      </c>
      <c r="I352">
        <f t="shared" si="123"/>
        <v>124087.89397339796</v>
      </c>
      <c r="J352">
        <f t="shared" si="124"/>
        <v>0.18076890099999998</v>
      </c>
      <c r="K352">
        <f t="shared" si="125"/>
        <v>105090.75388783294</v>
      </c>
      <c r="L352">
        <f t="shared" si="126"/>
        <v>0.24984901560452877</v>
      </c>
      <c r="M352">
        <f t="shared" si="127"/>
        <v>45253.961493577903</v>
      </c>
      <c r="N352">
        <f t="shared" si="128"/>
        <v>26.61997734916347</v>
      </c>
      <c r="O352">
        <f t="shared" si="129"/>
        <v>1700</v>
      </c>
      <c r="P352">
        <f t="shared" si="130"/>
        <v>0.40641186792615985</v>
      </c>
      <c r="Q352">
        <f t="shared" si="131"/>
        <v>78833.932479820069</v>
      </c>
      <c r="R352">
        <f t="shared" si="107"/>
        <v>46.372901458717685</v>
      </c>
      <c r="S352">
        <v>0.1</v>
      </c>
      <c r="T352">
        <f t="shared" si="132"/>
        <v>4525.3961493577908</v>
      </c>
      <c r="U352">
        <v>20</v>
      </c>
      <c r="V352">
        <f t="shared" si="133"/>
        <v>1576678.6495964015</v>
      </c>
    </row>
    <row r="353" spans="1:22">
      <c r="A353">
        <v>2.8570000000000002</v>
      </c>
      <c r="B353">
        <v>500</v>
      </c>
      <c r="C353" s="6">
        <f t="shared" si="93"/>
        <v>24.484139428825117</v>
      </c>
      <c r="D353" s="11">
        <v>1750</v>
      </c>
      <c r="E353">
        <f t="shared" si="122"/>
        <v>22.070886787555516</v>
      </c>
      <c r="F353" s="7">
        <f t="shared" si="95"/>
        <v>155.09704279983561</v>
      </c>
      <c r="G353">
        <f t="shared" si="96"/>
        <v>13.699966576630327</v>
      </c>
      <c r="H353">
        <f t="shared" si="97"/>
        <v>43.609718745789053</v>
      </c>
      <c r="I353">
        <f t="shared" si="123"/>
        <v>127737.53791379202</v>
      </c>
      <c r="J353">
        <f t="shared" si="124"/>
        <v>0.18076890099999998</v>
      </c>
      <c r="K353">
        <f t="shared" si="125"/>
        <v>108181.65841394567</v>
      </c>
      <c r="L353">
        <f t="shared" si="126"/>
        <v>0.24968436352900025</v>
      </c>
      <c r="M353">
        <f t="shared" si="127"/>
        <v>46567.148026444105</v>
      </c>
      <c r="N353">
        <f t="shared" si="128"/>
        <v>26.609798872253776</v>
      </c>
      <c r="O353">
        <f t="shared" si="129"/>
        <v>1750</v>
      </c>
      <c r="P353">
        <f t="shared" si="130"/>
        <v>0.40625647133211873</v>
      </c>
      <c r="Q353">
        <f t="shared" si="131"/>
        <v>81170.389887347919</v>
      </c>
      <c r="R353">
        <f t="shared" si="107"/>
        <v>46.383079935627379</v>
      </c>
      <c r="S353">
        <v>0.1</v>
      </c>
      <c r="T353">
        <f t="shared" si="132"/>
        <v>4656.7148026444111</v>
      </c>
      <c r="U353">
        <v>20</v>
      </c>
      <c r="V353">
        <f t="shared" si="133"/>
        <v>1623407.7977469584</v>
      </c>
    </row>
    <row r="354" spans="1:22">
      <c r="A354">
        <v>2.8570000000000002</v>
      </c>
      <c r="B354">
        <v>500</v>
      </c>
      <c r="C354" s="6">
        <f t="shared" si="93"/>
        <v>24.484139428825117</v>
      </c>
      <c r="D354" s="11">
        <v>1800</v>
      </c>
      <c r="E354">
        <f t="shared" si="122"/>
        <v>22.070886787555516</v>
      </c>
      <c r="F354" s="7">
        <f t="shared" si="95"/>
        <v>155.09704279983561</v>
      </c>
      <c r="G354">
        <f t="shared" si="96"/>
        <v>13.699966576630327</v>
      </c>
      <c r="H354">
        <f t="shared" si="97"/>
        <v>43.609718745789053</v>
      </c>
      <c r="I354">
        <f t="shared" si="123"/>
        <v>131387.18185418608</v>
      </c>
      <c r="J354">
        <f t="shared" si="124"/>
        <v>0.18076890099999998</v>
      </c>
      <c r="K354">
        <f t="shared" si="125"/>
        <v>111272.5629400584</v>
      </c>
      <c r="L354">
        <f t="shared" si="126"/>
        <v>0.249533106039037</v>
      </c>
      <c r="M354">
        <f t="shared" si="127"/>
        <v>47880.807161484699</v>
      </c>
      <c r="N354">
        <f t="shared" si="128"/>
        <v>26.600448423047055</v>
      </c>
      <c r="O354">
        <f t="shared" si="129"/>
        <v>1800</v>
      </c>
      <c r="P354">
        <f t="shared" si="130"/>
        <v>0.40611371638239779</v>
      </c>
      <c r="Q354">
        <f t="shared" si="131"/>
        <v>83506.374692701385</v>
      </c>
      <c r="R354">
        <f t="shared" si="107"/>
        <v>46.3924303848341</v>
      </c>
      <c r="S354">
        <v>0.1</v>
      </c>
      <c r="T354">
        <f t="shared" si="132"/>
        <v>4788.0807161484699</v>
      </c>
      <c r="U354">
        <v>20</v>
      </c>
      <c r="V354">
        <f t="shared" si="133"/>
        <v>1670127.4938540277</v>
      </c>
    </row>
    <row r="355" spans="1:22">
      <c r="A355">
        <v>2.8570000000000002</v>
      </c>
      <c r="B355">
        <v>500</v>
      </c>
      <c r="C355" s="6">
        <f t="shared" si="93"/>
        <v>24.484139428825117</v>
      </c>
      <c r="D355" s="11">
        <v>1850</v>
      </c>
      <c r="E355">
        <f t="shared" ref="E355:E362" si="134">23.156+(10.737-23.156)/(1+(B355/34.195)^0.87459)</f>
        <v>22.070886787555516</v>
      </c>
      <c r="F355" s="7">
        <f t="shared" si="95"/>
        <v>155.09704279983561</v>
      </c>
      <c r="G355">
        <f t="shared" si="96"/>
        <v>13.699966576630327</v>
      </c>
      <c r="H355">
        <f t="shared" si="97"/>
        <v>43.609718745789053</v>
      </c>
      <c r="I355">
        <f t="shared" ref="I355:I362" si="135">D355*1000/G355</f>
        <v>135036.82579458013</v>
      </c>
      <c r="J355">
        <f t="shared" ref="J355:J362" si="136">(0.067366+A355*0.039693)*ERF(0.05*D355)</f>
        <v>0.18076890099999998</v>
      </c>
      <c r="K355">
        <f t="shared" ref="K355:K362" si="137">I355/(1+J355)</f>
        <v>114363.46746617112</v>
      </c>
      <c r="L355">
        <f t="shared" ref="L355:L362" si="138">1-(Q355/I355)*(1+J355)</f>
        <v>0.24939383194536724</v>
      </c>
      <c r="M355">
        <f t="shared" ref="M355:M362" si="139">N355*D355</f>
        <v>49194.901714356769</v>
      </c>
      <c r="N355">
        <f t="shared" ref="N355:N362" si="140">I355/D355-R355</f>
        <v>26.591838764517171</v>
      </c>
      <c r="O355">
        <f t="shared" ref="O355:O362" si="141">(M355+Q355)*(G355/1000)</f>
        <v>1850</v>
      </c>
      <c r="P355">
        <f t="shared" ref="P355:P362" si="142">N355/65.5</f>
        <v>0.4059822712140026</v>
      </c>
      <c r="Q355">
        <f t="shared" ref="Q355:Q362" si="143">D355*R355</f>
        <v>85841.924080223369</v>
      </c>
      <c r="R355">
        <f t="shared" si="107"/>
        <v>46.401040043363984</v>
      </c>
      <c r="S355">
        <v>0.1</v>
      </c>
      <c r="T355">
        <f t="shared" ref="T355:T362" si="144">M355*S355</f>
        <v>4919.4901714356774</v>
      </c>
      <c r="U355">
        <v>20</v>
      </c>
      <c r="V355">
        <f t="shared" ref="V355:V362" si="145">Q355*U355</f>
        <v>1716838.4816044674</v>
      </c>
    </row>
    <row r="356" spans="1:22">
      <c r="A356">
        <v>2.8570000000000002</v>
      </c>
      <c r="B356">
        <v>500</v>
      </c>
      <c r="C356" s="6">
        <f t="shared" si="93"/>
        <v>24.484139428825117</v>
      </c>
      <c r="D356" s="11">
        <v>1900</v>
      </c>
      <c r="E356">
        <f t="shared" si="134"/>
        <v>22.070886787555516</v>
      </c>
      <c r="F356" s="7">
        <f t="shared" si="95"/>
        <v>155.09704279983561</v>
      </c>
      <c r="G356">
        <f t="shared" si="96"/>
        <v>13.699966576630327</v>
      </c>
      <c r="H356">
        <f t="shared" si="97"/>
        <v>43.609718745789053</v>
      </c>
      <c r="I356">
        <f t="shared" si="135"/>
        <v>138686.46973497421</v>
      </c>
      <c r="J356">
        <f t="shared" si="136"/>
        <v>0.18076890099999998</v>
      </c>
      <c r="K356">
        <f t="shared" si="137"/>
        <v>117454.37199228386</v>
      </c>
      <c r="L356">
        <f t="shared" si="138"/>
        <v>0.24926531072541103</v>
      </c>
      <c r="M356">
        <f t="shared" si="139"/>
        <v>50509.398273404979</v>
      </c>
      <c r="N356">
        <f t="shared" si="140"/>
        <v>26.583893828107882</v>
      </c>
      <c r="O356">
        <f t="shared" si="141"/>
        <v>1900.0000000000002</v>
      </c>
      <c r="P356">
        <f t="shared" si="142"/>
        <v>0.40586097447492953</v>
      </c>
      <c r="Q356">
        <f t="shared" si="143"/>
        <v>88177.071461569212</v>
      </c>
      <c r="R356">
        <f t="shared" si="107"/>
        <v>46.408984979773273</v>
      </c>
      <c r="S356">
        <v>0.1</v>
      </c>
      <c r="T356">
        <f t="shared" si="144"/>
        <v>5050.9398273404986</v>
      </c>
      <c r="U356">
        <v>20</v>
      </c>
      <c r="V356">
        <f t="shared" si="145"/>
        <v>1763541.4292313843</v>
      </c>
    </row>
    <row r="357" spans="1:22">
      <c r="A357">
        <v>2.8570000000000002</v>
      </c>
      <c r="B357">
        <v>500</v>
      </c>
      <c r="C357" s="6">
        <f t="shared" si="93"/>
        <v>24.484139428825117</v>
      </c>
      <c r="D357" s="11">
        <v>1950</v>
      </c>
      <c r="E357">
        <f t="shared" si="134"/>
        <v>22.070886787555516</v>
      </c>
      <c r="F357" s="7">
        <f t="shared" si="95"/>
        <v>155.09704279983561</v>
      </c>
      <c r="G357">
        <f t="shared" si="96"/>
        <v>13.699966576630327</v>
      </c>
      <c r="H357">
        <f t="shared" si="97"/>
        <v>43.609718745789053</v>
      </c>
      <c r="I357">
        <f t="shared" si="135"/>
        <v>142336.11367536825</v>
      </c>
      <c r="J357">
        <f t="shared" si="136"/>
        <v>0.18076890099999998</v>
      </c>
      <c r="K357">
        <f t="shared" si="137"/>
        <v>120545.2765183966</v>
      </c>
      <c r="L357">
        <f t="shared" si="138"/>
        <v>0.2491464655193647</v>
      </c>
      <c r="M357">
        <f t="shared" si="139"/>
        <v>51824.266736584628</v>
      </c>
      <c r="N357">
        <f t="shared" si="140"/>
        <v>26.576547044402375</v>
      </c>
      <c r="O357">
        <f t="shared" si="141"/>
        <v>1950</v>
      </c>
      <c r="P357">
        <f t="shared" si="142"/>
        <v>0.40574880983820422</v>
      </c>
      <c r="Q357">
        <f t="shared" si="143"/>
        <v>90511.846938783623</v>
      </c>
      <c r="R357">
        <f t="shared" si="107"/>
        <v>46.41633176347878</v>
      </c>
      <c r="S357">
        <v>0.1</v>
      </c>
      <c r="T357">
        <f t="shared" si="144"/>
        <v>5182.4266736584632</v>
      </c>
      <c r="U357">
        <v>20</v>
      </c>
      <c r="V357">
        <f t="shared" si="145"/>
        <v>1810236.9387756726</v>
      </c>
    </row>
    <row r="358" spans="1:22">
      <c r="A358">
        <v>2.8570000000000002</v>
      </c>
      <c r="B358">
        <v>500</v>
      </c>
      <c r="C358" s="6">
        <f t="shared" si="93"/>
        <v>24.484139428825117</v>
      </c>
      <c r="D358" s="11">
        <v>2000</v>
      </c>
      <c r="E358">
        <f t="shared" si="134"/>
        <v>22.070886787555516</v>
      </c>
      <c r="F358" s="7">
        <f t="shared" si="95"/>
        <v>155.09704279983561</v>
      </c>
      <c r="G358">
        <f t="shared" si="96"/>
        <v>13.699966576630327</v>
      </c>
      <c r="H358">
        <f t="shared" si="97"/>
        <v>43.609718745789053</v>
      </c>
      <c r="I358">
        <f t="shared" si="135"/>
        <v>145985.75761576233</v>
      </c>
      <c r="J358">
        <f t="shared" si="136"/>
        <v>0.18076890099999998</v>
      </c>
      <c r="K358">
        <f t="shared" si="137"/>
        <v>123636.18104450934</v>
      </c>
      <c r="L358">
        <f t="shared" si="138"/>
        <v>0.24903635071111085</v>
      </c>
      <c r="M358">
        <f t="shared" si="139"/>
        <v>53139.479914435826</v>
      </c>
      <c r="N358">
        <f t="shared" si="140"/>
        <v>26.569739957217912</v>
      </c>
      <c r="O358">
        <f t="shared" si="141"/>
        <v>2000.0000000000007</v>
      </c>
      <c r="P358">
        <f t="shared" si="142"/>
        <v>0.40564488484302158</v>
      </c>
      <c r="Q358">
        <f t="shared" si="143"/>
        <v>92846.277701326515</v>
      </c>
      <c r="R358">
        <f t="shared" si="107"/>
        <v>46.423138850663257</v>
      </c>
      <c r="S358">
        <v>0.1</v>
      </c>
      <c r="T358">
        <f t="shared" si="144"/>
        <v>5313.9479914435833</v>
      </c>
      <c r="U358">
        <v>20</v>
      </c>
      <c r="V358">
        <f t="shared" si="145"/>
        <v>1856925.5540265304</v>
      </c>
    </row>
    <row r="359" spans="1:22">
      <c r="A359">
        <v>2.8570000000000002</v>
      </c>
      <c r="B359">
        <v>500</v>
      </c>
      <c r="C359" s="6">
        <f t="shared" si="93"/>
        <v>24.484139428825117</v>
      </c>
      <c r="D359" s="11">
        <v>2100</v>
      </c>
      <c r="E359">
        <f t="shared" si="134"/>
        <v>22.070886787555516</v>
      </c>
      <c r="F359" s="7">
        <f t="shared" si="95"/>
        <v>155.09704279983561</v>
      </c>
      <c r="G359">
        <f t="shared" si="96"/>
        <v>13.699966576630327</v>
      </c>
      <c r="H359">
        <f t="shared" si="97"/>
        <v>43.609718745789053</v>
      </c>
      <c r="I359">
        <f t="shared" si="135"/>
        <v>153285.04549655042</v>
      </c>
      <c r="J359">
        <f t="shared" si="136"/>
        <v>0.18076890099999998</v>
      </c>
      <c r="K359">
        <f t="shared" si="137"/>
        <v>129817.99009673479</v>
      </c>
      <c r="L359">
        <f t="shared" si="138"/>
        <v>0.24883907686654938</v>
      </c>
      <c r="M359">
        <f t="shared" si="139"/>
        <v>55770.844216157981</v>
      </c>
      <c r="N359">
        <f t="shared" si="140"/>
        <v>26.557544864837134</v>
      </c>
      <c r="O359">
        <f t="shared" si="141"/>
        <v>2100</v>
      </c>
      <c r="P359">
        <f t="shared" si="142"/>
        <v>0.40545870022652114</v>
      </c>
      <c r="Q359">
        <f t="shared" si="143"/>
        <v>97514.201280392444</v>
      </c>
      <c r="R359">
        <f t="shared" si="107"/>
        <v>46.435333943044022</v>
      </c>
      <c r="S359">
        <v>0.1</v>
      </c>
      <c r="T359">
        <f t="shared" si="144"/>
        <v>5577.0844216157984</v>
      </c>
      <c r="U359">
        <v>20</v>
      </c>
      <c r="V359">
        <f t="shared" si="145"/>
        <v>1950284.025607849</v>
      </c>
    </row>
    <row r="360" spans="1:22">
      <c r="A360">
        <v>2.8570000000000002</v>
      </c>
      <c r="B360">
        <v>500</v>
      </c>
      <c r="C360" s="6">
        <f t="shared" si="93"/>
        <v>24.484139428825117</v>
      </c>
      <c r="D360" s="11">
        <v>2200</v>
      </c>
      <c r="E360">
        <f t="shared" si="134"/>
        <v>22.070886787555516</v>
      </c>
      <c r="F360" s="7">
        <f t="shared" si="95"/>
        <v>155.09704279983561</v>
      </c>
      <c r="G360">
        <f t="shared" si="96"/>
        <v>13.699966576630327</v>
      </c>
      <c r="H360">
        <f t="shared" si="97"/>
        <v>43.609718745789053</v>
      </c>
      <c r="I360">
        <f t="shared" si="135"/>
        <v>160584.33337733854</v>
      </c>
      <c r="J360">
        <f t="shared" si="136"/>
        <v>0.18076890099999998</v>
      </c>
      <c r="K360">
        <f t="shared" si="137"/>
        <v>135999.79914896027</v>
      </c>
      <c r="L360">
        <f t="shared" si="138"/>
        <v>0.24866790999759847</v>
      </c>
      <c r="M360">
        <f t="shared" si="139"/>
        <v>58403.320042843392</v>
      </c>
      <c r="N360">
        <f t="shared" si="140"/>
        <v>26.546963655837907</v>
      </c>
      <c r="O360">
        <f t="shared" si="141"/>
        <v>2200</v>
      </c>
      <c r="P360">
        <f t="shared" si="142"/>
        <v>0.40529715505096042</v>
      </c>
      <c r="Q360">
        <f t="shared" si="143"/>
        <v>102181.01333449515</v>
      </c>
      <c r="R360">
        <f t="shared" si="107"/>
        <v>46.445915152043248</v>
      </c>
      <c r="S360">
        <v>0.1</v>
      </c>
      <c r="T360">
        <f t="shared" si="144"/>
        <v>5840.3320042843397</v>
      </c>
      <c r="U360">
        <v>20</v>
      </c>
      <c r="V360">
        <f t="shared" si="145"/>
        <v>2043620.2666899029</v>
      </c>
    </row>
    <row r="361" spans="1:22">
      <c r="A361">
        <v>2.8570000000000002</v>
      </c>
      <c r="B361">
        <v>500</v>
      </c>
      <c r="C361" s="6">
        <f t="shared" si="93"/>
        <v>24.484139428825117</v>
      </c>
      <c r="D361" s="11">
        <v>2300</v>
      </c>
      <c r="E361">
        <f t="shared" si="134"/>
        <v>22.070886787555516</v>
      </c>
      <c r="F361" s="7">
        <f t="shared" si="95"/>
        <v>155.09704279983561</v>
      </c>
      <c r="G361">
        <f t="shared" si="96"/>
        <v>13.699966576630327</v>
      </c>
      <c r="H361">
        <f t="shared" si="97"/>
        <v>43.609718745789053</v>
      </c>
      <c r="I361">
        <f t="shared" si="135"/>
        <v>167883.62125812666</v>
      </c>
      <c r="J361">
        <f t="shared" si="136"/>
        <v>0.18076890099999998</v>
      </c>
      <c r="K361">
        <f t="shared" si="137"/>
        <v>142181.60820118574</v>
      </c>
      <c r="L361">
        <f t="shared" si="138"/>
        <v>0.24851844519195809</v>
      </c>
      <c r="M361">
        <f t="shared" si="139"/>
        <v>61036.765261991757</v>
      </c>
      <c r="N361">
        <f t="shared" si="140"/>
        <v>26.537724026952937</v>
      </c>
      <c r="O361">
        <f t="shared" si="141"/>
        <v>2300</v>
      </c>
      <c r="P361">
        <f t="shared" si="142"/>
        <v>0.40515609201454866</v>
      </c>
      <c r="Q361">
        <f t="shared" si="143"/>
        <v>106846.85599613491</v>
      </c>
      <c r="R361">
        <f t="shared" si="107"/>
        <v>46.455154780928218</v>
      </c>
      <c r="S361">
        <v>0.1</v>
      </c>
      <c r="T361">
        <f t="shared" si="144"/>
        <v>6103.6765261991759</v>
      </c>
      <c r="U361">
        <v>20</v>
      </c>
      <c r="V361">
        <f t="shared" si="145"/>
        <v>2136937.119922698</v>
      </c>
    </row>
    <row r="362" spans="1:22">
      <c r="A362">
        <v>2.8570000000000002</v>
      </c>
      <c r="B362">
        <v>500</v>
      </c>
      <c r="C362" s="6">
        <f t="shared" si="93"/>
        <v>24.484139428825117</v>
      </c>
      <c r="D362" s="11">
        <v>2400</v>
      </c>
      <c r="E362">
        <f t="shared" si="134"/>
        <v>22.070886787555516</v>
      </c>
      <c r="F362" s="7">
        <f t="shared" si="95"/>
        <v>155.09704279983561</v>
      </c>
      <c r="G362">
        <f t="shared" si="96"/>
        <v>13.699966576630327</v>
      </c>
      <c r="H362">
        <f t="shared" si="97"/>
        <v>43.609718745789053</v>
      </c>
      <c r="I362">
        <f t="shared" si="135"/>
        <v>175182.90913891478</v>
      </c>
      <c r="J362">
        <f t="shared" si="136"/>
        <v>0.18076890099999998</v>
      </c>
      <c r="K362">
        <f t="shared" si="137"/>
        <v>148363.4172534112</v>
      </c>
      <c r="L362">
        <f t="shared" si="138"/>
        <v>0.24838716763776125</v>
      </c>
      <c r="M362">
        <f t="shared" si="139"/>
        <v>63671.060878137738</v>
      </c>
      <c r="N362">
        <f t="shared" si="140"/>
        <v>26.529608699224056</v>
      </c>
      <c r="O362">
        <f t="shared" si="141"/>
        <v>2400</v>
      </c>
      <c r="P362">
        <f t="shared" si="142"/>
        <v>0.40503219388128331</v>
      </c>
      <c r="Q362">
        <f t="shared" si="143"/>
        <v>111511.84826077704</v>
      </c>
      <c r="R362">
        <f t="shared" si="107"/>
        <v>46.463270108657099</v>
      </c>
      <c r="S362">
        <v>0.1</v>
      </c>
      <c r="T362">
        <f t="shared" si="144"/>
        <v>6367.1060878137741</v>
      </c>
      <c r="U362">
        <v>20</v>
      </c>
      <c r="V362">
        <f t="shared" si="145"/>
        <v>2230236.965215541</v>
      </c>
    </row>
    <row r="363" spans="1:22">
      <c r="A363">
        <v>2.8570000000000002</v>
      </c>
      <c r="B363">
        <v>500</v>
      </c>
      <c r="C363" s="6">
        <f t="shared" si="93"/>
        <v>24.484139428825117</v>
      </c>
      <c r="D363" s="11">
        <v>2500</v>
      </c>
      <c r="E363">
        <f t="shared" ref="E363:E388" si="146">23.156+(10.737-23.156)/(1+(B363/34.195)^0.87459)</f>
        <v>22.070886787555516</v>
      </c>
      <c r="F363" s="7">
        <f t="shared" si="95"/>
        <v>155.09704279983561</v>
      </c>
      <c r="G363">
        <f t="shared" si="96"/>
        <v>13.699966576630327</v>
      </c>
      <c r="H363">
        <f t="shared" si="97"/>
        <v>43.609718745789053</v>
      </c>
      <c r="I363">
        <f t="shared" ref="I363:I388" si="147">D363*1000/G363</f>
        <v>182482.1970197029</v>
      </c>
      <c r="J363">
        <f t="shared" ref="J363:J388" si="148">(0.067366+A363*0.039693)*ERF(0.05*D363)</f>
        <v>0.18076890099999998</v>
      </c>
      <c r="K363">
        <f t="shared" ref="K363:K388" si="149">I363/(1+J363)</f>
        <v>154545.22630563666</v>
      </c>
      <c r="L363">
        <f t="shared" ref="L363:L388" si="150">1-(Q363/I363)*(1+J363)</f>
        <v>0.24827124545904167</v>
      </c>
      <c r="M363">
        <f t="shared" ref="M363:M388" si="151">N363*D363</f>
        <v>66306.106528716089</v>
      </c>
      <c r="N363">
        <f t="shared" ref="N363:N388" si="152">I363/D363-R363</f>
        <v>26.522442611486433</v>
      </c>
      <c r="O363">
        <f t="shared" ref="O363:O388" si="153">(M363+Q363)*(G363/1000)</f>
        <v>2500</v>
      </c>
      <c r="P363">
        <f t="shared" ref="P363:P388" si="154">N363/65.5</f>
        <v>0.40492278796162495</v>
      </c>
      <c r="Q363">
        <f t="shared" ref="Q363:Q388" si="155">D363*R363</f>
        <v>116176.09049098681</v>
      </c>
      <c r="R363">
        <f t="shared" si="107"/>
        <v>46.470436196394722</v>
      </c>
      <c r="S363">
        <v>0.1</v>
      </c>
      <c r="T363">
        <f t="shared" ref="T363:T388" si="156">M363*S363</f>
        <v>6630.6106528716091</v>
      </c>
      <c r="U363">
        <v>20</v>
      </c>
      <c r="V363">
        <f t="shared" ref="V363:V388" si="157">Q363*U363</f>
        <v>2323521.8098197361</v>
      </c>
    </row>
    <row r="364" spans="1:22">
      <c r="A364">
        <v>2.8570000000000002</v>
      </c>
      <c r="B364">
        <v>500</v>
      </c>
      <c r="C364" s="6">
        <f t="shared" si="93"/>
        <v>24.484139428825117</v>
      </c>
      <c r="D364" s="11">
        <v>2600</v>
      </c>
      <c r="E364">
        <f t="shared" si="146"/>
        <v>22.070886787555516</v>
      </c>
      <c r="F364" s="7">
        <f t="shared" si="95"/>
        <v>155.09704279983561</v>
      </c>
      <c r="G364">
        <f t="shared" si="96"/>
        <v>13.699966576630327</v>
      </c>
      <c r="H364">
        <f t="shared" si="97"/>
        <v>43.609718745789053</v>
      </c>
      <c r="I364">
        <f t="shared" si="147"/>
        <v>189781.48490049102</v>
      </c>
      <c r="J364">
        <f t="shared" si="148"/>
        <v>0.18076890099999998</v>
      </c>
      <c r="K364">
        <f t="shared" si="149"/>
        <v>160727.03535786213</v>
      </c>
      <c r="L364">
        <f t="shared" si="150"/>
        <v>0.24816837663284053</v>
      </c>
      <c r="M364">
        <f t="shared" si="151"/>
        <v>68941.81698839867</v>
      </c>
      <c r="N364">
        <f t="shared" si="152"/>
        <v>26.516083457076412</v>
      </c>
      <c r="O364">
        <f t="shared" si="153"/>
        <v>2600</v>
      </c>
      <c r="P364">
        <f t="shared" si="154"/>
        <v>0.4048257016347544</v>
      </c>
      <c r="Q364">
        <f t="shared" si="155"/>
        <v>120839.66791209234</v>
      </c>
      <c r="R364">
        <f t="shared" si="107"/>
        <v>46.476795350804743</v>
      </c>
      <c r="S364">
        <v>0.1</v>
      </c>
      <c r="T364">
        <f t="shared" si="156"/>
        <v>6894.1816988398677</v>
      </c>
      <c r="U364">
        <v>20</v>
      </c>
      <c r="V364">
        <f t="shared" si="157"/>
        <v>2416793.3582418468</v>
      </c>
    </row>
    <row r="365" spans="1:22">
      <c r="A365">
        <v>2.8570000000000002</v>
      </c>
      <c r="B365">
        <v>500</v>
      </c>
      <c r="C365" s="6">
        <f t="shared" si="93"/>
        <v>24.484139428825117</v>
      </c>
      <c r="D365" s="11">
        <v>2700</v>
      </c>
      <c r="E365">
        <f t="shared" si="146"/>
        <v>22.070886787555516</v>
      </c>
      <c r="F365" s="7">
        <f t="shared" si="95"/>
        <v>155.09704279983561</v>
      </c>
      <c r="G365">
        <f t="shared" si="96"/>
        <v>13.699966576630327</v>
      </c>
      <c r="H365">
        <f t="shared" si="97"/>
        <v>43.609718745789053</v>
      </c>
      <c r="I365">
        <f t="shared" si="147"/>
        <v>197080.77278127911</v>
      </c>
      <c r="J365">
        <f t="shared" si="148"/>
        <v>0.18076890099999998</v>
      </c>
      <c r="K365">
        <f t="shared" si="149"/>
        <v>166908.84441008759</v>
      </c>
      <c r="L365">
        <f t="shared" si="150"/>
        <v>0.24807667445161918</v>
      </c>
      <c r="M365">
        <f t="shared" si="151"/>
        <v>71578.119429008802</v>
      </c>
      <c r="N365">
        <f t="shared" si="152"/>
        <v>26.510414603336592</v>
      </c>
      <c r="O365">
        <f t="shared" si="153"/>
        <v>2700</v>
      </c>
      <c r="P365">
        <f t="shared" si="154"/>
        <v>0.40473915424941365</v>
      </c>
      <c r="Q365">
        <f t="shared" si="155"/>
        <v>125502.65335227032</v>
      </c>
      <c r="R365">
        <f t="shared" si="107"/>
        <v>46.482464204544563</v>
      </c>
      <c r="S365">
        <v>0.1</v>
      </c>
      <c r="T365">
        <f t="shared" si="156"/>
        <v>7157.8119429008802</v>
      </c>
      <c r="U365">
        <v>20</v>
      </c>
      <c r="V365">
        <f t="shared" si="157"/>
        <v>2510053.0670454064</v>
      </c>
    </row>
    <row r="366" spans="1:22">
      <c r="A366">
        <v>2.8570000000000002</v>
      </c>
      <c r="B366">
        <v>500</v>
      </c>
      <c r="C366" s="6">
        <f t="shared" si="93"/>
        <v>24.484139428825117</v>
      </c>
      <c r="D366" s="11">
        <v>2800</v>
      </c>
      <c r="E366">
        <f t="shared" si="146"/>
        <v>22.070886787555516</v>
      </c>
      <c r="F366" s="7">
        <f t="shared" si="95"/>
        <v>155.09704279983561</v>
      </c>
      <c r="G366">
        <f t="shared" si="96"/>
        <v>13.699966576630327</v>
      </c>
      <c r="H366">
        <f t="shared" si="97"/>
        <v>43.609718745789053</v>
      </c>
      <c r="I366">
        <f t="shared" si="147"/>
        <v>204380.06066206723</v>
      </c>
      <c r="J366">
        <f t="shared" si="148"/>
        <v>0.18076890099999998</v>
      </c>
      <c r="K366">
        <f t="shared" si="149"/>
        <v>173090.65346231306</v>
      </c>
      <c r="L366">
        <f t="shared" si="150"/>
        <v>0.24799458083617332</v>
      </c>
      <c r="M366">
        <f t="shared" si="151"/>
        <v>74214.951251799837</v>
      </c>
      <c r="N366">
        <f t="shared" si="152"/>
        <v>26.505339732785657</v>
      </c>
      <c r="O366">
        <f t="shared" si="153"/>
        <v>2800</v>
      </c>
      <c r="P366">
        <f t="shared" si="154"/>
        <v>0.4046616753097047</v>
      </c>
      <c r="Q366">
        <f t="shared" si="155"/>
        <v>130165.1094102674</v>
      </c>
      <c r="R366">
        <f t="shared" si="107"/>
        <v>46.487539075095498</v>
      </c>
      <c r="S366">
        <v>0.1</v>
      </c>
      <c r="T366">
        <f t="shared" si="156"/>
        <v>7421.4951251799839</v>
      </c>
      <c r="U366">
        <v>20</v>
      </c>
      <c r="V366">
        <f t="shared" si="157"/>
        <v>2603302.1882053479</v>
      </c>
    </row>
    <row r="367" spans="1:22">
      <c r="A367">
        <v>2.8570000000000002</v>
      </c>
      <c r="B367">
        <v>500</v>
      </c>
      <c r="C367" s="6">
        <f t="shared" si="93"/>
        <v>24.484139428825117</v>
      </c>
      <c r="D367" s="11">
        <v>2900</v>
      </c>
      <c r="E367">
        <f t="shared" si="146"/>
        <v>22.070886787555516</v>
      </c>
      <c r="F367" s="7">
        <f t="shared" si="95"/>
        <v>155.09704279983561</v>
      </c>
      <c r="G367">
        <f t="shared" si="96"/>
        <v>13.699966576630327</v>
      </c>
      <c r="H367">
        <f t="shared" si="97"/>
        <v>43.609718745789053</v>
      </c>
      <c r="I367">
        <f t="shared" si="147"/>
        <v>211679.34854285535</v>
      </c>
      <c r="J367">
        <f t="shared" si="148"/>
        <v>0.18076890099999998</v>
      </c>
      <c r="K367">
        <f t="shared" si="149"/>
        <v>179272.46251453852</v>
      </c>
      <c r="L367">
        <f t="shared" si="150"/>
        <v>0.24792080002723782</v>
      </c>
      <c r="M367">
        <f t="shared" si="151"/>
        <v>76852.258357774204</v>
      </c>
      <c r="N367">
        <f t="shared" si="152"/>
        <v>26.500778744060071</v>
      </c>
      <c r="O367">
        <f t="shared" si="153"/>
        <v>2900</v>
      </c>
      <c r="P367">
        <f t="shared" si="154"/>
        <v>0.40459204189404691</v>
      </c>
      <c r="Q367">
        <f t="shared" si="155"/>
        <v>134827.09018508115</v>
      </c>
      <c r="R367">
        <f t="shared" si="107"/>
        <v>46.492100063821084</v>
      </c>
      <c r="S367">
        <v>0.1</v>
      </c>
      <c r="T367">
        <f t="shared" si="156"/>
        <v>7685.2258357774208</v>
      </c>
      <c r="U367">
        <v>20</v>
      </c>
      <c r="V367">
        <f t="shared" si="157"/>
        <v>2696541.8037016229</v>
      </c>
    </row>
    <row r="368" spans="1:22">
      <c r="A368">
        <v>2.8570000000000002</v>
      </c>
      <c r="B368">
        <v>500</v>
      </c>
      <c r="C368" s="6">
        <f t="shared" si="93"/>
        <v>24.484139428825117</v>
      </c>
      <c r="D368" s="11">
        <v>3000</v>
      </c>
      <c r="E368">
        <f t="shared" si="146"/>
        <v>22.070886787555516</v>
      </c>
      <c r="F368" s="7">
        <f t="shared" si="95"/>
        <v>155.09704279983561</v>
      </c>
      <c r="G368">
        <f t="shared" si="96"/>
        <v>13.699966576630327</v>
      </c>
      <c r="H368">
        <f t="shared" si="97"/>
        <v>43.609718745789053</v>
      </c>
      <c r="I368">
        <f t="shared" si="147"/>
        <v>218978.63642364347</v>
      </c>
      <c r="J368">
        <f t="shared" si="148"/>
        <v>0.18076890099999998</v>
      </c>
      <c r="K368">
        <f t="shared" si="149"/>
        <v>185454.27156676402</v>
      </c>
      <c r="L368">
        <f t="shared" si="150"/>
        <v>0.24785424736377992</v>
      </c>
      <c r="M368">
        <f t="shared" si="151"/>
        <v>79489.993756457799</v>
      </c>
      <c r="N368">
        <f t="shared" si="152"/>
        <v>26.496664585485931</v>
      </c>
      <c r="O368">
        <f t="shared" si="153"/>
        <v>2999.9999999999995</v>
      </c>
      <c r="P368">
        <f t="shared" si="154"/>
        <v>0.40452923031276228</v>
      </c>
      <c r="Q368">
        <f t="shared" si="155"/>
        <v>139488.64266718566</v>
      </c>
      <c r="R368">
        <f t="shared" si="107"/>
        <v>46.496214222395224</v>
      </c>
      <c r="S368">
        <v>0.1</v>
      </c>
      <c r="T368">
        <f t="shared" si="156"/>
        <v>7948.9993756457807</v>
      </c>
      <c r="U368">
        <v>20</v>
      </c>
      <c r="V368">
        <f t="shared" si="157"/>
        <v>2789772.8533437131</v>
      </c>
    </row>
    <row r="369" spans="1:22">
      <c r="A369">
        <v>2.8570000000000002</v>
      </c>
      <c r="B369">
        <v>500</v>
      </c>
      <c r="C369" s="6">
        <f t="shared" si="93"/>
        <v>24.484139428825117</v>
      </c>
      <c r="D369" s="11">
        <v>3100</v>
      </c>
      <c r="E369">
        <f t="shared" si="146"/>
        <v>22.070886787555516</v>
      </c>
      <c r="F369" s="7">
        <f t="shared" si="95"/>
        <v>155.09704279983561</v>
      </c>
      <c r="G369">
        <f t="shared" si="96"/>
        <v>13.699966576630327</v>
      </c>
      <c r="H369">
        <f t="shared" si="97"/>
        <v>43.609718745789053</v>
      </c>
      <c r="I369">
        <f t="shared" si="147"/>
        <v>226277.9243044316</v>
      </c>
      <c r="J369">
        <f t="shared" si="148"/>
        <v>0.18076890099999998</v>
      </c>
      <c r="K369">
        <f t="shared" si="149"/>
        <v>191636.08061898948</v>
      </c>
      <c r="L369">
        <f t="shared" si="150"/>
        <v>0.24779400935200524</v>
      </c>
      <c r="M369">
        <f t="shared" si="151"/>
        <v>82128.116438525627</v>
      </c>
      <c r="N369">
        <f t="shared" si="152"/>
        <v>26.492940786621169</v>
      </c>
      <c r="O369">
        <f t="shared" si="153"/>
        <v>3100</v>
      </c>
      <c r="P369">
        <f t="shared" si="154"/>
        <v>0.40447237842169725</v>
      </c>
      <c r="Q369">
        <f t="shared" si="155"/>
        <v>144149.80786590595</v>
      </c>
      <c r="R369">
        <f t="shared" si="107"/>
        <v>46.499938021259986</v>
      </c>
      <c r="S369">
        <v>0.1</v>
      </c>
      <c r="T369">
        <f t="shared" si="156"/>
        <v>8212.8116438525631</v>
      </c>
      <c r="U369">
        <v>20</v>
      </c>
      <c r="V369">
        <f t="shared" si="157"/>
        <v>2882996.157318119</v>
      </c>
    </row>
    <row r="370" spans="1:22">
      <c r="A370">
        <v>2.8570000000000002</v>
      </c>
      <c r="B370">
        <v>500</v>
      </c>
      <c r="C370" s="6">
        <f t="shared" si="93"/>
        <v>24.484139428825117</v>
      </c>
      <c r="D370" s="11">
        <v>3200</v>
      </c>
      <c r="E370">
        <f t="shared" si="146"/>
        <v>22.070886787555516</v>
      </c>
      <c r="F370" s="7">
        <f t="shared" si="95"/>
        <v>155.09704279983561</v>
      </c>
      <c r="G370">
        <f t="shared" si="96"/>
        <v>13.699966576630327</v>
      </c>
      <c r="H370">
        <f t="shared" si="97"/>
        <v>43.609718745789053</v>
      </c>
      <c r="I370">
        <f t="shared" si="147"/>
        <v>233577.21218521972</v>
      </c>
      <c r="J370">
        <f t="shared" si="148"/>
        <v>0.18076890099999998</v>
      </c>
      <c r="K370">
        <f t="shared" si="149"/>
        <v>197817.88967121494</v>
      </c>
      <c r="L370">
        <f t="shared" si="150"/>
        <v>0.24773931226993839</v>
      </c>
      <c r="M370">
        <f t="shared" si="151"/>
        <v>84766.590455842088</v>
      </c>
      <c r="N370">
        <f t="shared" si="152"/>
        <v>26.489559517450651</v>
      </c>
      <c r="O370">
        <f t="shared" si="153"/>
        <v>3200</v>
      </c>
      <c r="P370">
        <f t="shared" si="154"/>
        <v>0.40442075599161298</v>
      </c>
      <c r="Q370">
        <f t="shared" si="155"/>
        <v>148810.6217293776</v>
      </c>
      <c r="R370">
        <f t="shared" si="107"/>
        <v>46.503319290430504</v>
      </c>
      <c r="S370">
        <v>0.1</v>
      </c>
      <c r="T370">
        <f t="shared" si="156"/>
        <v>8476.6590455842088</v>
      </c>
      <c r="U370">
        <v>20</v>
      </c>
      <c r="V370">
        <f t="shared" si="157"/>
        <v>2976212.4345875522</v>
      </c>
    </row>
    <row r="371" spans="1:22">
      <c r="A371">
        <v>2.8570000000000002</v>
      </c>
      <c r="B371">
        <v>500</v>
      </c>
      <c r="C371" s="6">
        <f t="shared" si="93"/>
        <v>24.484139428825117</v>
      </c>
      <c r="D371" s="11">
        <v>3300</v>
      </c>
      <c r="E371">
        <f t="shared" si="146"/>
        <v>22.070886787555516</v>
      </c>
      <c r="F371" s="7">
        <f t="shared" si="95"/>
        <v>155.09704279983561</v>
      </c>
      <c r="G371">
        <f t="shared" si="96"/>
        <v>13.699966576630327</v>
      </c>
      <c r="H371">
        <f t="shared" si="97"/>
        <v>43.609718745789053</v>
      </c>
      <c r="I371">
        <f t="shared" si="147"/>
        <v>240876.50006600781</v>
      </c>
      <c r="J371">
        <f t="shared" si="148"/>
        <v>0.18076890099999998</v>
      </c>
      <c r="K371">
        <f t="shared" si="149"/>
        <v>203999.69872344038</v>
      </c>
      <c r="L371">
        <f t="shared" si="150"/>
        <v>0.24768949728579759</v>
      </c>
      <c r="M371">
        <f t="shared" si="151"/>
        <v>87405.384165830546</v>
      </c>
      <c r="N371">
        <f t="shared" si="152"/>
        <v>26.486480050251679</v>
      </c>
      <c r="O371">
        <f t="shared" si="153"/>
        <v>3300.0000000000005</v>
      </c>
      <c r="P371">
        <f t="shared" si="154"/>
        <v>0.40437374122521647</v>
      </c>
      <c r="Q371">
        <f t="shared" si="155"/>
        <v>153471.11590017728</v>
      </c>
      <c r="R371">
        <f t="shared" si="107"/>
        <v>46.506398757629476</v>
      </c>
      <c r="S371">
        <v>0.1</v>
      </c>
      <c r="T371">
        <f t="shared" si="156"/>
        <v>8740.5384165830546</v>
      </c>
      <c r="U371">
        <v>20</v>
      </c>
      <c r="V371">
        <f t="shared" si="157"/>
        <v>3069422.3180035455</v>
      </c>
    </row>
    <row r="372" spans="1:22">
      <c r="A372">
        <v>2.8570000000000002</v>
      </c>
      <c r="B372">
        <v>500</v>
      </c>
      <c r="C372" s="6">
        <f t="shared" si="93"/>
        <v>24.484139428825117</v>
      </c>
      <c r="D372" s="11">
        <v>3400</v>
      </c>
      <c r="E372">
        <f t="shared" si="146"/>
        <v>22.070886787555516</v>
      </c>
      <c r="F372" s="7">
        <f t="shared" si="95"/>
        <v>155.09704279983561</v>
      </c>
      <c r="G372">
        <f t="shared" si="96"/>
        <v>13.699966576630327</v>
      </c>
      <c r="H372">
        <f t="shared" si="97"/>
        <v>43.609718745789053</v>
      </c>
      <c r="I372">
        <f t="shared" si="147"/>
        <v>248175.78794679593</v>
      </c>
      <c r="J372">
        <f t="shared" si="148"/>
        <v>0.18076890099999998</v>
      </c>
      <c r="K372">
        <f t="shared" si="149"/>
        <v>210181.50777566587</v>
      </c>
      <c r="L372">
        <f t="shared" si="150"/>
        <v>0.2476440005912417</v>
      </c>
      <c r="M372">
        <f t="shared" si="151"/>
        <v>90044.469606995117</v>
      </c>
      <c r="N372">
        <f t="shared" si="152"/>
        <v>26.483667531469152</v>
      </c>
      <c r="O372">
        <f t="shared" si="153"/>
        <v>3400</v>
      </c>
      <c r="P372">
        <f t="shared" si="154"/>
        <v>0.40433080200716265</v>
      </c>
      <c r="Q372">
        <f t="shared" si="155"/>
        <v>158131.31833980081</v>
      </c>
      <c r="R372">
        <f t="shared" si="107"/>
        <v>46.509211276412003</v>
      </c>
      <c r="S372">
        <v>0.1</v>
      </c>
      <c r="T372">
        <f t="shared" si="156"/>
        <v>9004.4469606995117</v>
      </c>
      <c r="U372">
        <v>20</v>
      </c>
      <c r="V372">
        <f t="shared" si="157"/>
        <v>3162626.3667960162</v>
      </c>
    </row>
    <row r="373" spans="1:22">
      <c r="A373">
        <v>2.8570000000000002</v>
      </c>
      <c r="B373">
        <v>500</v>
      </c>
      <c r="C373" s="6">
        <f t="shared" si="93"/>
        <v>24.484139428825117</v>
      </c>
      <c r="D373" s="11">
        <v>3500</v>
      </c>
      <c r="E373">
        <f t="shared" si="146"/>
        <v>22.070886787555516</v>
      </c>
      <c r="F373" s="7">
        <f t="shared" si="95"/>
        <v>155.09704279983561</v>
      </c>
      <c r="G373">
        <f t="shared" si="96"/>
        <v>13.699966576630327</v>
      </c>
      <c r="H373">
        <f t="shared" si="97"/>
        <v>43.609718745789053</v>
      </c>
      <c r="I373">
        <f t="shared" si="147"/>
        <v>255475.07582758405</v>
      </c>
      <c r="J373">
        <f t="shared" si="148"/>
        <v>0.18076890099999998</v>
      </c>
      <c r="K373">
        <f t="shared" si="149"/>
        <v>216363.31682789134</v>
      </c>
      <c r="L373">
        <f t="shared" si="150"/>
        <v>0.24760233742748117</v>
      </c>
      <c r="M373">
        <f t="shared" si="151"/>
        <v>92683.821979841276</v>
      </c>
      <c r="N373">
        <f t="shared" si="152"/>
        <v>26.481091994240366</v>
      </c>
      <c r="O373">
        <f t="shared" si="153"/>
        <v>3500</v>
      </c>
      <c r="P373">
        <f t="shared" si="154"/>
        <v>0.40429148082809718</v>
      </c>
      <c r="Q373">
        <f t="shared" si="155"/>
        <v>162791.25384774277</v>
      </c>
      <c r="R373">
        <f t="shared" si="107"/>
        <v>46.511786813640789</v>
      </c>
      <c r="S373">
        <v>0.1</v>
      </c>
      <c r="T373">
        <f t="shared" si="156"/>
        <v>9268.3821979841287</v>
      </c>
      <c r="U373">
        <v>20</v>
      </c>
      <c r="V373">
        <f t="shared" si="157"/>
        <v>3255825.0769548556</v>
      </c>
    </row>
    <row r="374" spans="1:22">
      <c r="A374">
        <v>2.8570000000000002</v>
      </c>
      <c r="B374">
        <v>500</v>
      </c>
      <c r="C374" s="6">
        <f t="shared" si="93"/>
        <v>24.484139428825117</v>
      </c>
      <c r="D374" s="11">
        <v>3600</v>
      </c>
      <c r="E374">
        <f t="shared" si="146"/>
        <v>22.070886787555516</v>
      </c>
      <c r="F374" s="7">
        <f t="shared" si="95"/>
        <v>155.09704279983561</v>
      </c>
      <c r="G374">
        <f t="shared" si="96"/>
        <v>13.699966576630327</v>
      </c>
      <c r="H374">
        <f t="shared" si="97"/>
        <v>43.609718745789053</v>
      </c>
      <c r="I374">
        <f t="shared" si="147"/>
        <v>262774.36370837217</v>
      </c>
      <c r="J374">
        <f t="shared" si="148"/>
        <v>0.18076890099999998</v>
      </c>
      <c r="K374">
        <f t="shared" si="149"/>
        <v>222545.1258801168</v>
      </c>
      <c r="L374">
        <f t="shared" si="150"/>
        <v>0.24756408915679762</v>
      </c>
      <c r="M374">
        <f t="shared" si="151"/>
        <v>95323.419213051326</v>
      </c>
      <c r="N374">
        <f t="shared" si="152"/>
        <v>26.478727559180925</v>
      </c>
      <c r="O374">
        <f t="shared" si="153"/>
        <v>3599.9999999999991</v>
      </c>
      <c r="P374">
        <f t="shared" si="154"/>
        <v>0.40425538258291488</v>
      </c>
      <c r="Q374">
        <f t="shared" si="155"/>
        <v>167450.94449532081</v>
      </c>
      <c r="R374">
        <f t="shared" si="107"/>
        <v>46.51415124870023</v>
      </c>
      <c r="S374">
        <v>0.1</v>
      </c>
      <c r="T374">
        <f t="shared" si="156"/>
        <v>9532.3419213051329</v>
      </c>
      <c r="U374">
        <v>20</v>
      </c>
      <c r="V374">
        <f t="shared" si="157"/>
        <v>3349018.8899064162</v>
      </c>
    </row>
    <row r="375" spans="1:22">
      <c r="A375">
        <v>2.8570000000000002</v>
      </c>
      <c r="B375">
        <v>500</v>
      </c>
      <c r="C375" s="6">
        <f t="shared" si="93"/>
        <v>24.484139428825117</v>
      </c>
      <c r="D375" s="11">
        <v>3700</v>
      </c>
      <c r="E375">
        <f t="shared" si="146"/>
        <v>22.070886787555516</v>
      </c>
      <c r="F375" s="7">
        <f t="shared" si="95"/>
        <v>155.09704279983561</v>
      </c>
      <c r="G375">
        <f t="shared" si="96"/>
        <v>13.699966576630327</v>
      </c>
      <c r="H375">
        <f t="shared" si="97"/>
        <v>43.609718745789053</v>
      </c>
      <c r="I375">
        <f t="shared" si="147"/>
        <v>270073.65158916026</v>
      </c>
      <c r="J375">
        <f t="shared" si="148"/>
        <v>0.18076890099999998</v>
      </c>
      <c r="K375">
        <f t="shared" si="149"/>
        <v>228726.93493234224</v>
      </c>
      <c r="L375">
        <f t="shared" si="150"/>
        <v>0.24752889273392398</v>
      </c>
      <c r="M375">
        <f t="shared" si="151"/>
        <v>97963.241599044981</v>
      </c>
      <c r="N375">
        <f t="shared" si="152"/>
        <v>26.476551783525672</v>
      </c>
      <c r="O375">
        <f t="shared" si="153"/>
        <v>3700</v>
      </c>
      <c r="P375">
        <f t="shared" si="154"/>
        <v>0.4042221646339797</v>
      </c>
      <c r="Q375">
        <f t="shared" si="155"/>
        <v>172110.40999011529</v>
      </c>
      <c r="R375">
        <f t="shared" si="107"/>
        <v>46.516327024355483</v>
      </c>
      <c r="S375">
        <v>0.1</v>
      </c>
      <c r="T375">
        <f t="shared" si="156"/>
        <v>9796.3241599044977</v>
      </c>
      <c r="U375">
        <v>20</v>
      </c>
      <c r="V375">
        <f t="shared" si="157"/>
        <v>3442208.199802306</v>
      </c>
    </row>
    <row r="376" spans="1:22">
      <c r="A376">
        <v>2.8570000000000002</v>
      </c>
      <c r="B376">
        <v>500</v>
      </c>
      <c r="C376" s="6">
        <f t="shared" si="93"/>
        <v>24.484139428825117</v>
      </c>
      <c r="D376" s="11">
        <v>3800</v>
      </c>
      <c r="E376">
        <f t="shared" si="146"/>
        <v>22.070886787555516</v>
      </c>
      <c r="F376" s="7">
        <f t="shared" si="95"/>
        <v>155.09704279983561</v>
      </c>
      <c r="G376">
        <f t="shared" si="96"/>
        <v>13.699966576630327</v>
      </c>
      <c r="H376">
        <f t="shared" si="97"/>
        <v>43.609718745789053</v>
      </c>
      <c r="I376">
        <f t="shared" si="147"/>
        <v>277372.93946994841</v>
      </c>
      <c r="J376">
        <f t="shared" si="148"/>
        <v>0.18076890099999998</v>
      </c>
      <c r="K376">
        <f t="shared" si="149"/>
        <v>234908.74398456773</v>
      </c>
      <c r="L376">
        <f t="shared" si="150"/>
        <v>0.24749643208162664</v>
      </c>
      <c r="M376">
        <f t="shared" si="151"/>
        <v>100603.27148633743</v>
      </c>
      <c r="N376">
        <f t="shared" si="152"/>
        <v>26.474545127983532</v>
      </c>
      <c r="O376">
        <f t="shared" si="153"/>
        <v>3800.0000000000005</v>
      </c>
      <c r="P376">
        <f t="shared" si="154"/>
        <v>0.40419152867150432</v>
      </c>
      <c r="Q376">
        <f t="shared" si="155"/>
        <v>176769.66798361097</v>
      </c>
      <c r="R376">
        <f t="shared" si="107"/>
        <v>46.518333679897623</v>
      </c>
      <c r="S376">
        <v>0.1</v>
      </c>
      <c r="T376">
        <f t="shared" si="156"/>
        <v>10060.327148633743</v>
      </c>
      <c r="U376">
        <v>20</v>
      </c>
      <c r="V376">
        <f t="shared" si="157"/>
        <v>3535393.3596722195</v>
      </c>
    </row>
    <row r="377" spans="1:22">
      <c r="A377">
        <v>2.8570000000000002</v>
      </c>
      <c r="B377">
        <v>500</v>
      </c>
      <c r="C377" s="6">
        <f t="shared" si="93"/>
        <v>24.484139428825117</v>
      </c>
      <c r="D377" s="11">
        <v>3900</v>
      </c>
      <c r="E377">
        <f t="shared" si="146"/>
        <v>22.070886787555516</v>
      </c>
      <c r="F377" s="7">
        <f t="shared" si="95"/>
        <v>155.09704279983561</v>
      </c>
      <c r="G377">
        <f t="shared" si="96"/>
        <v>13.699966576630327</v>
      </c>
      <c r="H377">
        <f t="shared" si="97"/>
        <v>43.609718745789053</v>
      </c>
      <c r="I377">
        <f t="shared" si="147"/>
        <v>284672.2273507365</v>
      </c>
      <c r="J377">
        <f t="shared" si="148"/>
        <v>0.18076890099999998</v>
      </c>
      <c r="K377">
        <f t="shared" si="149"/>
        <v>241090.55303679319</v>
      </c>
      <c r="L377">
        <f t="shared" si="150"/>
        <v>0.24746643098702659</v>
      </c>
      <c r="M377">
        <f t="shared" si="151"/>
        <v>103243.49301864699</v>
      </c>
      <c r="N377">
        <f t="shared" si="152"/>
        <v>26.472690517601791</v>
      </c>
      <c r="O377">
        <f t="shared" si="153"/>
        <v>3900</v>
      </c>
      <c r="P377">
        <f t="shared" si="154"/>
        <v>0.40416321400918764</v>
      </c>
      <c r="Q377">
        <f t="shared" si="155"/>
        <v>181428.73433208952</v>
      </c>
      <c r="R377">
        <f t="shared" si="107"/>
        <v>46.520188290279364</v>
      </c>
      <c r="S377">
        <v>0.1</v>
      </c>
      <c r="T377">
        <f t="shared" si="156"/>
        <v>10324.349301864699</v>
      </c>
      <c r="U377">
        <v>20</v>
      </c>
      <c r="V377">
        <f t="shared" si="157"/>
        <v>3628574.6866417904</v>
      </c>
    </row>
    <row r="378" spans="1:22">
      <c r="A378">
        <v>2.8570000000000002</v>
      </c>
      <c r="B378">
        <v>500</v>
      </c>
      <c r="C378" s="6">
        <f t="shared" si="93"/>
        <v>24.484139428825117</v>
      </c>
      <c r="D378" s="11">
        <v>4000</v>
      </c>
      <c r="E378">
        <f t="shared" si="146"/>
        <v>22.070886787555516</v>
      </c>
      <c r="F378" s="7">
        <f t="shared" si="95"/>
        <v>155.09704279983561</v>
      </c>
      <c r="G378">
        <f t="shared" si="96"/>
        <v>13.699966576630327</v>
      </c>
      <c r="H378">
        <f t="shared" si="97"/>
        <v>43.609718745789053</v>
      </c>
      <c r="I378">
        <f t="shared" si="147"/>
        <v>291971.51523152465</v>
      </c>
      <c r="J378">
        <f t="shared" si="148"/>
        <v>0.18076890099999998</v>
      </c>
      <c r="K378">
        <f t="shared" si="149"/>
        <v>247272.36208901869</v>
      </c>
      <c r="L378">
        <f t="shared" si="150"/>
        <v>0.24743864721990005</v>
      </c>
      <c r="M378">
        <f t="shared" si="151"/>
        <v>105883.89191268208</v>
      </c>
      <c r="N378">
        <f t="shared" si="152"/>
        <v>26.470972978170522</v>
      </c>
      <c r="O378">
        <f t="shared" si="153"/>
        <v>4000.0000000000005</v>
      </c>
      <c r="P378">
        <f t="shared" si="154"/>
        <v>0.40413699203313774</v>
      </c>
      <c r="Q378">
        <f t="shared" si="155"/>
        <v>186087.62331884258</v>
      </c>
      <c r="R378">
        <f t="shared" si="107"/>
        <v>46.521905829710647</v>
      </c>
      <c r="S378">
        <v>0.1</v>
      </c>
      <c r="T378">
        <f t="shared" si="156"/>
        <v>10588.389191268208</v>
      </c>
      <c r="U378">
        <v>20</v>
      </c>
      <c r="V378">
        <f t="shared" si="157"/>
        <v>3721752.4663768518</v>
      </c>
    </row>
    <row r="379" spans="1:22">
      <c r="A379">
        <v>2.8570000000000002</v>
      </c>
      <c r="B379">
        <v>500</v>
      </c>
      <c r="C379" s="6">
        <f t="shared" si="93"/>
        <v>24.484139428825117</v>
      </c>
      <c r="D379" s="11">
        <v>4100</v>
      </c>
      <c r="E379">
        <f t="shared" si="146"/>
        <v>22.070886787555516</v>
      </c>
      <c r="F379" s="7">
        <f t="shared" si="95"/>
        <v>155.09704279983561</v>
      </c>
      <c r="G379">
        <f t="shared" si="96"/>
        <v>13.699966576630327</v>
      </c>
      <c r="H379">
        <f t="shared" si="97"/>
        <v>43.609718745789053</v>
      </c>
      <c r="I379">
        <f t="shared" si="147"/>
        <v>299270.80311231274</v>
      </c>
      <c r="J379">
        <f t="shared" si="148"/>
        <v>0.18076890099999998</v>
      </c>
      <c r="K379">
        <f t="shared" si="149"/>
        <v>253454.17114124412</v>
      </c>
      <c r="L379">
        <f t="shared" si="150"/>
        <v>0.24741286763860182</v>
      </c>
      <c r="M379">
        <f t="shared" si="151"/>
        <v>108524.45526808874</v>
      </c>
      <c r="N379">
        <f t="shared" si="152"/>
        <v>26.46937933368018</v>
      </c>
      <c r="O379">
        <f t="shared" si="153"/>
        <v>4100</v>
      </c>
      <c r="P379">
        <f t="shared" si="154"/>
        <v>0.40411266158290354</v>
      </c>
      <c r="Q379">
        <f t="shared" si="155"/>
        <v>190746.34784422399</v>
      </c>
      <c r="R379">
        <f t="shared" si="107"/>
        <v>46.523499474200975</v>
      </c>
      <c r="S379">
        <v>0.1</v>
      </c>
      <c r="T379">
        <f t="shared" si="156"/>
        <v>10852.445526808875</v>
      </c>
      <c r="U379">
        <v>20</v>
      </c>
      <c r="V379">
        <f t="shared" si="157"/>
        <v>3814926.9568844796</v>
      </c>
    </row>
    <row r="380" spans="1:22">
      <c r="A380">
        <v>2.8570000000000002</v>
      </c>
      <c r="B380">
        <v>500</v>
      </c>
      <c r="C380" s="6">
        <f t="shared" si="93"/>
        <v>24.484139428825117</v>
      </c>
      <c r="D380" s="11">
        <v>4200</v>
      </c>
      <c r="E380">
        <f t="shared" si="146"/>
        <v>22.070886787555516</v>
      </c>
      <c r="F380" s="7">
        <f t="shared" si="95"/>
        <v>155.09704279983561</v>
      </c>
      <c r="G380">
        <f t="shared" si="96"/>
        <v>13.699966576630327</v>
      </c>
      <c r="H380">
        <f t="shared" si="97"/>
        <v>43.609718745789053</v>
      </c>
      <c r="I380">
        <f t="shared" si="147"/>
        <v>306570.09099310084</v>
      </c>
      <c r="J380">
        <f t="shared" si="148"/>
        <v>0.18076890099999998</v>
      </c>
      <c r="K380">
        <f t="shared" si="149"/>
        <v>259635.98019346959</v>
      </c>
      <c r="L380">
        <f t="shared" si="150"/>
        <v>0.24738890409861991</v>
      </c>
      <c r="M380">
        <f t="shared" si="151"/>
        <v>111165.17140426471</v>
      </c>
      <c r="N380">
        <f t="shared" si="152"/>
        <v>26.46789795339636</v>
      </c>
      <c r="O380">
        <f t="shared" si="153"/>
        <v>4200</v>
      </c>
      <c r="P380">
        <f t="shared" si="154"/>
        <v>0.40409004509002078</v>
      </c>
      <c r="Q380">
        <f t="shared" si="155"/>
        <v>195404.91958883614</v>
      </c>
      <c r="R380">
        <f t="shared" si="107"/>
        <v>46.524980854484795</v>
      </c>
      <c r="S380">
        <v>0.1</v>
      </c>
      <c r="T380">
        <f t="shared" si="156"/>
        <v>11116.517140426471</v>
      </c>
      <c r="U380">
        <v>20</v>
      </c>
      <c r="V380">
        <f t="shared" si="157"/>
        <v>3908098.3917767229</v>
      </c>
    </row>
    <row r="381" spans="1:22">
      <c r="A381">
        <v>2.8570000000000002</v>
      </c>
      <c r="B381">
        <v>500</v>
      </c>
      <c r="C381" s="6">
        <f t="shared" si="93"/>
        <v>24.484139428825117</v>
      </c>
      <c r="D381" s="11">
        <v>4300</v>
      </c>
      <c r="E381">
        <f t="shared" si="146"/>
        <v>22.070886787555516</v>
      </c>
      <c r="F381" s="7">
        <f t="shared" si="95"/>
        <v>155.09704279983561</v>
      </c>
      <c r="G381">
        <f t="shared" si="96"/>
        <v>13.699966576630327</v>
      </c>
      <c r="H381">
        <f t="shared" si="97"/>
        <v>43.609718745789053</v>
      </c>
      <c r="I381">
        <f t="shared" si="147"/>
        <v>313869.37887388899</v>
      </c>
      <c r="J381">
        <f t="shared" si="148"/>
        <v>0.18076890099999998</v>
      </c>
      <c r="K381">
        <f t="shared" si="149"/>
        <v>265817.78924569505</v>
      </c>
      <c r="L381">
        <f t="shared" si="150"/>
        <v>0.24736659001683825</v>
      </c>
      <c r="M381">
        <f t="shared" si="151"/>
        <v>113806.02971971603</v>
      </c>
      <c r="N381">
        <f t="shared" si="152"/>
        <v>26.466518539468844</v>
      </c>
      <c r="O381">
        <f t="shared" si="153"/>
        <v>4300</v>
      </c>
      <c r="P381">
        <f t="shared" si="154"/>
        <v>0.4040689853354022</v>
      </c>
      <c r="Q381">
        <f t="shared" si="155"/>
        <v>200063.34915417293</v>
      </c>
      <c r="R381">
        <f t="shared" si="107"/>
        <v>46.526360268412311</v>
      </c>
      <c r="S381">
        <v>0.1</v>
      </c>
      <c r="T381">
        <f t="shared" si="156"/>
        <v>11380.602971971603</v>
      </c>
      <c r="U381">
        <v>20</v>
      </c>
      <c r="V381">
        <f t="shared" si="157"/>
        <v>4001266.9830834586</v>
      </c>
    </row>
    <row r="382" spans="1:22">
      <c r="A382">
        <v>2.8570000000000002</v>
      </c>
      <c r="B382">
        <v>500</v>
      </c>
      <c r="C382" s="6">
        <f t="shared" si="93"/>
        <v>24.484139428825117</v>
      </c>
      <c r="D382" s="11">
        <v>4400</v>
      </c>
      <c r="E382">
        <f t="shared" si="146"/>
        <v>22.070886787555516</v>
      </c>
      <c r="F382" s="7">
        <f t="shared" si="95"/>
        <v>155.09704279983561</v>
      </c>
      <c r="G382">
        <f t="shared" si="96"/>
        <v>13.699966576630327</v>
      </c>
      <c r="H382">
        <f t="shared" si="97"/>
        <v>43.609718745789053</v>
      </c>
      <c r="I382">
        <f t="shared" si="147"/>
        <v>321168.66675467708</v>
      </c>
      <c r="J382">
        <f t="shared" si="148"/>
        <v>0.18076890099999998</v>
      </c>
      <c r="K382">
        <f t="shared" si="149"/>
        <v>271999.59829792054</v>
      </c>
      <c r="L382">
        <f t="shared" si="150"/>
        <v>0.24734577747414521</v>
      </c>
      <c r="M382">
        <f t="shared" si="151"/>
        <v>116447.02057041088</v>
      </c>
      <c r="N382">
        <f t="shared" si="152"/>
        <v>26.465231947820655</v>
      </c>
      <c r="O382">
        <f t="shared" si="153"/>
        <v>4400</v>
      </c>
      <c r="P382">
        <f t="shared" si="154"/>
        <v>0.40404934271481918</v>
      </c>
      <c r="Q382">
        <f t="shared" si="155"/>
        <v>204721.6461842662</v>
      </c>
      <c r="R382">
        <f t="shared" si="107"/>
        <v>46.5276468600605</v>
      </c>
      <c r="S382">
        <v>0.1</v>
      </c>
      <c r="T382">
        <f t="shared" si="156"/>
        <v>11644.70205704109</v>
      </c>
      <c r="U382">
        <v>20</v>
      </c>
      <c r="V382">
        <f t="shared" si="157"/>
        <v>4094432.9236853239</v>
      </c>
    </row>
    <row r="383" spans="1:22">
      <c r="A383">
        <v>2.8570000000000002</v>
      </c>
      <c r="B383">
        <v>500</v>
      </c>
      <c r="C383" s="6">
        <f t="shared" si="93"/>
        <v>24.484139428825117</v>
      </c>
      <c r="D383" s="11">
        <v>4500</v>
      </c>
      <c r="E383">
        <f t="shared" si="146"/>
        <v>22.070886787555516</v>
      </c>
      <c r="F383" s="7">
        <f t="shared" si="95"/>
        <v>155.09704279983561</v>
      </c>
      <c r="G383">
        <f t="shared" si="96"/>
        <v>13.699966576630327</v>
      </c>
      <c r="H383">
        <f t="shared" si="97"/>
        <v>43.609718745789053</v>
      </c>
      <c r="I383">
        <f t="shared" si="147"/>
        <v>328467.95463546523</v>
      </c>
      <c r="J383">
        <f t="shared" si="148"/>
        <v>0.18076890099999998</v>
      </c>
      <c r="K383">
        <f t="shared" si="149"/>
        <v>278181.40735014604</v>
      </c>
      <c r="L383">
        <f t="shared" si="150"/>
        <v>0.24732633476214416</v>
      </c>
      <c r="M383">
        <f t="shared" si="151"/>
        <v>119088.1351642058</v>
      </c>
      <c r="N383">
        <f t="shared" si="152"/>
        <v>26.464030036490179</v>
      </c>
      <c r="O383">
        <f t="shared" si="153"/>
        <v>4499.9999999999991</v>
      </c>
      <c r="P383">
        <f t="shared" si="154"/>
        <v>0.40403099292351419</v>
      </c>
      <c r="Q383">
        <f t="shared" si="155"/>
        <v>209379.8194712594</v>
      </c>
      <c r="R383">
        <f t="shared" si="107"/>
        <v>46.528848771390976</v>
      </c>
      <c r="S383">
        <v>0.1</v>
      </c>
      <c r="T383">
        <f t="shared" si="156"/>
        <v>11908.813516420581</v>
      </c>
      <c r="U383">
        <v>20</v>
      </c>
      <c r="V383">
        <f t="shared" si="157"/>
        <v>4187596.3894251878</v>
      </c>
    </row>
    <row r="384" spans="1:22">
      <c r="A384">
        <v>2.8570000000000002</v>
      </c>
      <c r="B384">
        <v>500</v>
      </c>
      <c r="C384" s="6">
        <f t="shared" si="93"/>
        <v>24.484139428825117</v>
      </c>
      <c r="D384" s="11">
        <v>4600</v>
      </c>
      <c r="E384">
        <f t="shared" si="146"/>
        <v>22.070886787555516</v>
      </c>
      <c r="F384" s="7">
        <f t="shared" si="95"/>
        <v>155.09704279983561</v>
      </c>
      <c r="G384">
        <f t="shared" si="96"/>
        <v>13.699966576630327</v>
      </c>
      <c r="H384">
        <f t="shared" si="97"/>
        <v>43.609718745789053</v>
      </c>
      <c r="I384">
        <f t="shared" si="147"/>
        <v>335767.24251625332</v>
      </c>
      <c r="J384">
        <f t="shared" si="148"/>
        <v>0.18076890099999998</v>
      </c>
      <c r="K384">
        <f t="shared" si="149"/>
        <v>284363.21640237147</v>
      </c>
      <c r="L384">
        <f t="shared" si="150"/>
        <v>0.24730814429786185</v>
      </c>
      <c r="M384">
        <f t="shared" si="151"/>
        <v>121729.36546892364</v>
      </c>
      <c r="N384">
        <f t="shared" si="152"/>
        <v>26.462905536722531</v>
      </c>
      <c r="O384">
        <f t="shared" si="153"/>
        <v>4600</v>
      </c>
      <c r="P384">
        <f t="shared" si="154"/>
        <v>0.40401382498813021</v>
      </c>
      <c r="Q384">
        <f t="shared" si="155"/>
        <v>214037.87704732968</v>
      </c>
      <c r="R384">
        <f t="shared" si="107"/>
        <v>46.529973271158624</v>
      </c>
      <c r="S384">
        <v>0.1</v>
      </c>
      <c r="T384">
        <f t="shared" si="156"/>
        <v>12172.936546892364</v>
      </c>
      <c r="U384">
        <v>20</v>
      </c>
      <c r="V384">
        <f t="shared" si="157"/>
        <v>4280757.5409465935</v>
      </c>
    </row>
    <row r="385" spans="1:22">
      <c r="A385">
        <v>2.8570000000000002</v>
      </c>
      <c r="B385">
        <v>500</v>
      </c>
      <c r="C385" s="6">
        <f t="shared" si="93"/>
        <v>24.484139428825117</v>
      </c>
      <c r="D385" s="11">
        <v>4700</v>
      </c>
      <c r="E385">
        <f t="shared" si="146"/>
        <v>22.070886787555516</v>
      </c>
      <c r="F385" s="7">
        <f t="shared" si="95"/>
        <v>155.09704279983561</v>
      </c>
      <c r="G385">
        <f t="shared" si="96"/>
        <v>13.699966576630327</v>
      </c>
      <c r="H385">
        <f t="shared" si="97"/>
        <v>43.609718745789053</v>
      </c>
      <c r="I385">
        <f t="shared" si="147"/>
        <v>343066.53039704147</v>
      </c>
      <c r="J385">
        <f t="shared" si="148"/>
        <v>0.18076890099999998</v>
      </c>
      <c r="K385">
        <f t="shared" si="149"/>
        <v>290545.02545459697</v>
      </c>
      <c r="L385">
        <f t="shared" si="150"/>
        <v>0.24729110084472006</v>
      </c>
      <c r="M385">
        <f t="shared" si="151"/>
        <v>124370.704132069</v>
      </c>
      <c r="N385">
        <f t="shared" si="152"/>
        <v>26.461851942993405</v>
      </c>
      <c r="O385">
        <f t="shared" si="153"/>
        <v>4700.0000000000009</v>
      </c>
      <c r="P385">
        <f t="shared" si="154"/>
        <v>0.40399773958768559</v>
      </c>
      <c r="Q385">
        <f t="shared" si="155"/>
        <v>218695.82626497248</v>
      </c>
      <c r="R385">
        <f t="shared" si="107"/>
        <v>46.531026864887764</v>
      </c>
      <c r="S385">
        <v>0.1</v>
      </c>
      <c r="T385">
        <f t="shared" si="156"/>
        <v>12437.0704132069</v>
      </c>
      <c r="U385">
        <v>20</v>
      </c>
      <c r="V385">
        <f t="shared" si="157"/>
        <v>4373916.5252994495</v>
      </c>
    </row>
    <row r="386" spans="1:22">
      <c r="A386">
        <v>2.8570000000000002</v>
      </c>
      <c r="B386">
        <v>500</v>
      </c>
      <c r="C386" s="6">
        <f t="shared" si="93"/>
        <v>24.484139428825117</v>
      </c>
      <c r="D386" s="11">
        <v>4800</v>
      </c>
      <c r="E386">
        <f t="shared" si="146"/>
        <v>22.070886787555516</v>
      </c>
      <c r="F386" s="7">
        <f t="shared" si="95"/>
        <v>155.09704279983561</v>
      </c>
      <c r="G386">
        <f t="shared" si="96"/>
        <v>13.699966576630327</v>
      </c>
      <c r="H386">
        <f t="shared" si="97"/>
        <v>43.609718745789053</v>
      </c>
      <c r="I386">
        <f t="shared" si="147"/>
        <v>350365.81827782956</v>
      </c>
      <c r="J386">
        <f t="shared" si="148"/>
        <v>0.18076890099999998</v>
      </c>
      <c r="K386">
        <f t="shared" si="149"/>
        <v>296726.8345068224</v>
      </c>
      <c r="L386">
        <f t="shared" si="150"/>
        <v>0.24727510998944002</v>
      </c>
      <c r="M386">
        <f t="shared" si="151"/>
        <v>127012.14441050004</v>
      </c>
      <c r="N386">
        <f t="shared" si="152"/>
        <v>26.460863418854174</v>
      </c>
      <c r="O386">
        <f t="shared" si="153"/>
        <v>4800</v>
      </c>
      <c r="P386">
        <f t="shared" si="154"/>
        <v>0.40398264761609426</v>
      </c>
      <c r="Q386">
        <f t="shared" si="155"/>
        <v>223353.67386732952</v>
      </c>
      <c r="R386">
        <f t="shared" si="107"/>
        <v>46.532015389026981</v>
      </c>
      <c r="S386">
        <v>0.1</v>
      </c>
      <c r="T386">
        <f t="shared" si="156"/>
        <v>12701.214441050004</v>
      </c>
      <c r="U386">
        <v>20</v>
      </c>
      <c r="V386">
        <f t="shared" si="157"/>
        <v>4467073.4773465907</v>
      </c>
    </row>
    <row r="387" spans="1:22">
      <c r="A387">
        <v>2.8570000000000002</v>
      </c>
      <c r="B387">
        <v>500</v>
      </c>
      <c r="C387" s="6">
        <f t="shared" si="93"/>
        <v>24.484139428825117</v>
      </c>
      <c r="D387" s="11">
        <v>4900</v>
      </c>
      <c r="E387">
        <f t="shared" si="146"/>
        <v>22.070886787555516</v>
      </c>
      <c r="F387" s="7">
        <f t="shared" si="95"/>
        <v>155.09704279983561</v>
      </c>
      <c r="G387">
        <f t="shared" si="96"/>
        <v>13.699966576630327</v>
      </c>
      <c r="H387">
        <f t="shared" si="97"/>
        <v>43.609718745789053</v>
      </c>
      <c r="I387">
        <f t="shared" si="147"/>
        <v>357665.10615861765</v>
      </c>
      <c r="J387">
        <f t="shared" si="148"/>
        <v>0.18076890099999998</v>
      </c>
      <c r="K387">
        <f t="shared" si="149"/>
        <v>302908.64355904784</v>
      </c>
      <c r="L387">
        <f t="shared" si="150"/>
        <v>0.24726008683366296</v>
      </c>
      <c r="M387">
        <f t="shared" si="151"/>
        <v>129653.68010864705</v>
      </c>
      <c r="N387">
        <f t="shared" si="152"/>
        <v>26.459934716050419</v>
      </c>
      <c r="O387">
        <f t="shared" si="153"/>
        <v>4900</v>
      </c>
      <c r="P387">
        <f t="shared" si="154"/>
        <v>0.40396846894733462</v>
      </c>
      <c r="Q387">
        <f t="shared" si="155"/>
        <v>228011.42604997061</v>
      </c>
      <c r="R387">
        <f t="shared" si="107"/>
        <v>46.532944091830736</v>
      </c>
      <c r="S387">
        <v>0.1</v>
      </c>
      <c r="T387">
        <f t="shared" si="156"/>
        <v>12965.368010864706</v>
      </c>
      <c r="U387">
        <v>20</v>
      </c>
      <c r="V387">
        <f t="shared" si="157"/>
        <v>4560228.5209994121</v>
      </c>
    </row>
    <row r="388" spans="1:22">
      <c r="A388">
        <v>2.8570000000000002</v>
      </c>
      <c r="B388">
        <v>500</v>
      </c>
      <c r="C388" s="6">
        <f t="shared" ref="C388" si="158">33.951+(3.3284-33.951)/(1+(B388/165.34)^0.72665)</f>
        <v>24.484139428825117</v>
      </c>
      <c r="D388" s="11">
        <v>5000</v>
      </c>
      <c r="E388">
        <f t="shared" si="146"/>
        <v>22.070886787555516</v>
      </c>
      <c r="F388" s="7">
        <f t="shared" ref="F388" si="159">66.825+(829.25-66.825)/(1+(B388/H388)^0.83344)</f>
        <v>155.09704279983561</v>
      </c>
      <c r="G388">
        <f t="shared" ref="G388" si="160">1.9896+(20.8-1.9896)/(1+(A388/4.0434)^1.4407)</f>
        <v>13.699966576630327</v>
      </c>
      <c r="H388">
        <f t="shared" ref="H388" si="161">240720/A388^8.2076</f>
        <v>43.609718745789053</v>
      </c>
      <c r="I388">
        <f t="shared" si="147"/>
        <v>364964.3940394058</v>
      </c>
      <c r="J388">
        <f t="shared" si="148"/>
        <v>0.18076890099999998</v>
      </c>
      <c r="K388">
        <f t="shared" si="149"/>
        <v>309090.45261127333</v>
      </c>
      <c r="L388">
        <f t="shared" si="150"/>
        <v>0.24724595486638701</v>
      </c>
      <c r="M388">
        <f t="shared" si="151"/>
        <v>132295.30552409045</v>
      </c>
      <c r="N388">
        <f t="shared" si="152"/>
        <v>26.45906110481809</v>
      </c>
      <c r="O388">
        <f t="shared" si="153"/>
        <v>4999.9999999999991</v>
      </c>
      <c r="P388">
        <f t="shared" si="154"/>
        <v>0.40395513137126854</v>
      </c>
      <c r="Q388">
        <f t="shared" si="155"/>
        <v>232669.08851531532</v>
      </c>
      <c r="R388">
        <f t="shared" ref="R388" si="162">C388+(1000/G388-C388)/(1+(D388/2)^2)+E388+(0-E388)/(1+(D388/F388)^2)</f>
        <v>46.533817703063065</v>
      </c>
      <c r="S388">
        <v>0.1</v>
      </c>
      <c r="T388">
        <f t="shared" si="156"/>
        <v>13229.530552409045</v>
      </c>
      <c r="U388">
        <v>20</v>
      </c>
      <c r="V388">
        <f t="shared" si="157"/>
        <v>4653381.770306306</v>
      </c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88"/>
  <sheetViews>
    <sheetView tabSelected="1" workbookViewId="0">
      <selection activeCell="F13" sqref="F13"/>
    </sheetView>
  </sheetViews>
  <sheetFormatPr defaultColWidth="8.85546875" defaultRowHeight="15"/>
  <cols>
    <col min="1" max="1" width="8.85546875" style="5" customWidth="1"/>
    <col min="3" max="3" width="22.140625" customWidth="1"/>
    <col min="4" max="4" width="21.140625" customWidth="1"/>
    <col min="5" max="5" width="16.85546875" customWidth="1"/>
    <col min="6" max="6" width="16.42578125" customWidth="1"/>
    <col min="7" max="7" width="15.7109375" customWidth="1"/>
    <col min="8" max="8" width="19.140625" customWidth="1"/>
    <col min="9" max="9" width="22.7109375" customWidth="1"/>
    <col min="10" max="11" width="15.7109375" customWidth="1"/>
    <col min="12" max="12" width="14.7109375" customWidth="1"/>
    <col min="13" max="13" width="15.140625" customWidth="1"/>
    <col min="14" max="14" width="16.28515625" customWidth="1"/>
    <col min="15" max="15" width="18.5703125" customWidth="1"/>
    <col min="16" max="16" width="16" customWidth="1"/>
    <col min="17" max="17" width="17.85546875" customWidth="1"/>
    <col min="18" max="18" width="16.85546875" customWidth="1"/>
    <col min="20" max="20" width="16.7109375" customWidth="1"/>
    <col min="22" max="22" width="21.140625" customWidth="1"/>
  </cols>
  <sheetData>
    <row r="1" spans="1:27">
      <c r="C1" s="10"/>
      <c r="S1" t="s">
        <v>15</v>
      </c>
      <c r="U1" s="9" t="s">
        <v>16</v>
      </c>
    </row>
    <row r="2" spans="1:27">
      <c r="A2" s="4" t="s">
        <v>17</v>
      </c>
      <c r="B2" s="4" t="s">
        <v>22</v>
      </c>
      <c r="D2" s="1" t="s">
        <v>3</v>
      </c>
      <c r="F2" s="2"/>
      <c r="G2" t="s">
        <v>43</v>
      </c>
      <c r="I2" t="s">
        <v>6</v>
      </c>
      <c r="J2" t="s">
        <v>7</v>
      </c>
      <c r="K2" t="s">
        <v>8</v>
      </c>
      <c r="L2" t="s">
        <v>1</v>
      </c>
      <c r="M2" s="3" t="s">
        <v>2</v>
      </c>
      <c r="N2" s="3" t="s">
        <v>19</v>
      </c>
      <c r="O2" s="3" t="s">
        <v>12</v>
      </c>
      <c r="P2" s="3" t="s">
        <v>21</v>
      </c>
      <c r="Q2" s="3" t="s">
        <v>4</v>
      </c>
      <c r="R2" s="3" t="s">
        <v>18</v>
      </c>
      <c r="S2" s="4" t="s">
        <v>9</v>
      </c>
      <c r="T2" s="3" t="s">
        <v>13</v>
      </c>
      <c r="U2" s="4" t="s">
        <v>10</v>
      </c>
      <c r="V2" s="3" t="s">
        <v>14</v>
      </c>
      <c r="W2" s="5"/>
      <c r="X2" s="8"/>
      <c r="Y2" s="5"/>
    </row>
    <row r="3" spans="1:27">
      <c r="A3">
        <v>2.8570000000000002</v>
      </c>
      <c r="B3" s="14">
        <v>181</v>
      </c>
      <c r="C3" s="6"/>
      <c r="D3" s="12">
        <v>32.1</v>
      </c>
      <c r="F3" s="7"/>
      <c r="G3">
        <f>1.9896+(20.8-1.9896)/(1+(A3/4.0434)^1.4407)</f>
        <v>13.699966576630327</v>
      </c>
      <c r="I3">
        <f>D3*1000/G3</f>
        <v>2343.0714097329851</v>
      </c>
      <c r="J3">
        <f>(0.067366+A3*0.039693)*ERF(0.05*D3)</f>
        <v>0.17657163772493581</v>
      </c>
      <c r="K3">
        <f>I3/(1+J3)</f>
        <v>1991.4396494068462</v>
      </c>
      <c r="L3">
        <f>1-(Q3/I3)*(1+J3)</f>
        <v>0.64200704309910095</v>
      </c>
      <c r="M3">
        <f>N3*D3</f>
        <v>1630.1500411521386</v>
      </c>
      <c r="N3">
        <f>6+(69.742-6)/(1+(B3/9.515)^1.9)^0.063032</f>
        <v>50.783490378571294</v>
      </c>
      <c r="O3">
        <f>(M3+Q3)*(G3/1000)</f>
        <v>32.1</v>
      </c>
      <c r="P3">
        <f>N3/65.5</f>
        <v>0.77532046379498154</v>
      </c>
      <c r="Q3">
        <f>I3-M3</f>
        <v>712.92136858084655</v>
      </c>
      <c r="R3">
        <f>Q3/D3</f>
        <v>22.209388429309861</v>
      </c>
      <c r="S3">
        <v>0.1</v>
      </c>
      <c r="T3">
        <f>M3*S3</f>
        <v>163.01500411521386</v>
      </c>
      <c r="U3">
        <v>20</v>
      </c>
      <c r="V3">
        <f>Q3*U3</f>
        <v>14258.42737161693</v>
      </c>
      <c r="W3" s="5"/>
      <c r="X3" s="5"/>
      <c r="Y3" s="5"/>
    </row>
    <row r="4" spans="1:27">
      <c r="A4">
        <v>2.8570000000000002</v>
      </c>
      <c r="B4" s="14">
        <v>181</v>
      </c>
      <c r="C4" s="6"/>
      <c r="D4" s="12">
        <v>32.1</v>
      </c>
      <c r="F4" s="7"/>
      <c r="G4">
        <f t="shared" ref="G4:G25" si="0">1.9896+(20.8-1.9896)/(1+(A4/4.0434)^1.4407)</f>
        <v>13.699966576630327</v>
      </c>
      <c r="I4">
        <f t="shared" ref="I4:I13" si="1">D4*1000/G4</f>
        <v>2343.0714097329851</v>
      </c>
      <c r="J4">
        <f t="shared" ref="J4:J13" si="2">(0.067366+A4*0.039693)*ERF(0.05*D4)</f>
        <v>0.17657163772493581</v>
      </c>
      <c r="K4">
        <f t="shared" ref="K4:K13" si="3">I4/(1+J4)</f>
        <v>1991.4396494068462</v>
      </c>
      <c r="L4">
        <f t="shared" ref="L4:L13" si="4">1-(Q4/I4)*(1+J4)</f>
        <v>0.64200704309910095</v>
      </c>
      <c r="M4">
        <f t="shared" ref="M4:M13" si="5">N4*D4</f>
        <v>1630.1500411521386</v>
      </c>
      <c r="N4">
        <f t="shared" ref="N4:N13" si="6">6+(69.742-6)/(1+(B4/9.515)^1.9)^0.063032</f>
        <v>50.783490378571294</v>
      </c>
      <c r="O4">
        <f t="shared" ref="O4:O13" si="7">(M4+Q4)*(G4/1000)</f>
        <v>32.1</v>
      </c>
      <c r="P4">
        <f t="shared" ref="P4:P13" si="8">N4/65.5</f>
        <v>0.77532046379498154</v>
      </c>
      <c r="Q4">
        <f t="shared" ref="Q4:Q13" si="9">I4-M4</f>
        <v>712.92136858084655</v>
      </c>
      <c r="R4">
        <f t="shared" ref="R4:R13" si="10">Q4/D4</f>
        <v>22.209388429309861</v>
      </c>
      <c r="S4">
        <v>0.1</v>
      </c>
      <c r="T4">
        <f t="shared" ref="T4:T13" si="11">M4*S4</f>
        <v>163.01500411521386</v>
      </c>
      <c r="U4">
        <v>20</v>
      </c>
      <c r="V4">
        <f t="shared" ref="V4:V13" si="12">Q4*U4</f>
        <v>14258.42737161693</v>
      </c>
      <c r="W4" s="5"/>
      <c r="X4" s="5"/>
      <c r="Y4" s="5"/>
      <c r="Z4" s="5"/>
      <c r="AA4" s="5"/>
    </row>
    <row r="5" spans="1:27">
      <c r="A5">
        <v>2.8570000000000002</v>
      </c>
      <c r="B5" s="14">
        <v>181</v>
      </c>
      <c r="C5" s="6"/>
      <c r="D5" s="12">
        <v>32.1</v>
      </c>
      <c r="F5" s="7"/>
      <c r="G5">
        <f t="shared" si="0"/>
        <v>13.699966576630327</v>
      </c>
      <c r="I5">
        <f t="shared" si="1"/>
        <v>2343.0714097329851</v>
      </c>
      <c r="J5">
        <f t="shared" si="2"/>
        <v>0.17657163772493581</v>
      </c>
      <c r="K5">
        <f t="shared" si="3"/>
        <v>1991.4396494068462</v>
      </c>
      <c r="L5">
        <f t="shared" si="4"/>
        <v>0.64200704309910095</v>
      </c>
      <c r="M5">
        <f t="shared" si="5"/>
        <v>1630.1500411521386</v>
      </c>
      <c r="N5">
        <f t="shared" si="6"/>
        <v>50.783490378571294</v>
      </c>
      <c r="O5">
        <f t="shared" si="7"/>
        <v>32.1</v>
      </c>
      <c r="P5">
        <f t="shared" si="8"/>
        <v>0.77532046379498154</v>
      </c>
      <c r="Q5">
        <f t="shared" si="9"/>
        <v>712.92136858084655</v>
      </c>
      <c r="R5">
        <f t="shared" si="10"/>
        <v>22.209388429309861</v>
      </c>
      <c r="S5">
        <v>0.1</v>
      </c>
      <c r="T5">
        <f t="shared" si="11"/>
        <v>163.01500411521386</v>
      </c>
      <c r="U5">
        <v>20</v>
      </c>
      <c r="V5">
        <f t="shared" si="12"/>
        <v>14258.42737161693</v>
      </c>
      <c r="W5" s="5"/>
      <c r="X5" s="5"/>
      <c r="Y5" s="5"/>
      <c r="Z5" s="5"/>
      <c r="AA5" s="5"/>
    </row>
    <row r="6" spans="1:27">
      <c r="A6">
        <v>2.8570000000000002</v>
      </c>
      <c r="B6" s="14">
        <v>181</v>
      </c>
      <c r="C6" s="6"/>
      <c r="D6" s="12">
        <v>32.1</v>
      </c>
      <c r="F6" s="7"/>
      <c r="G6">
        <f t="shared" si="0"/>
        <v>13.699966576630327</v>
      </c>
      <c r="I6">
        <f t="shared" si="1"/>
        <v>2343.0714097329851</v>
      </c>
      <c r="J6">
        <f t="shared" si="2"/>
        <v>0.17657163772493581</v>
      </c>
      <c r="K6">
        <f t="shared" si="3"/>
        <v>1991.4396494068462</v>
      </c>
      <c r="L6">
        <f t="shared" si="4"/>
        <v>0.64200704309910095</v>
      </c>
      <c r="M6">
        <f t="shared" si="5"/>
        <v>1630.1500411521386</v>
      </c>
      <c r="N6">
        <f t="shared" si="6"/>
        <v>50.783490378571294</v>
      </c>
      <c r="O6">
        <f t="shared" si="7"/>
        <v>32.1</v>
      </c>
      <c r="P6">
        <f t="shared" si="8"/>
        <v>0.77532046379498154</v>
      </c>
      <c r="Q6">
        <f t="shared" si="9"/>
        <v>712.92136858084655</v>
      </c>
      <c r="R6">
        <f t="shared" si="10"/>
        <v>22.209388429309861</v>
      </c>
      <c r="S6">
        <v>0.1</v>
      </c>
      <c r="T6">
        <f t="shared" si="11"/>
        <v>163.01500411521386</v>
      </c>
      <c r="U6">
        <v>20</v>
      </c>
      <c r="V6">
        <f t="shared" si="12"/>
        <v>14258.42737161693</v>
      </c>
      <c r="W6" s="5"/>
      <c r="X6" s="5"/>
      <c r="Y6" s="5"/>
      <c r="Z6" s="5"/>
      <c r="AA6" s="5"/>
    </row>
    <row r="7" spans="1:27">
      <c r="A7">
        <v>2.8570000000000002</v>
      </c>
      <c r="B7" s="14">
        <v>181</v>
      </c>
      <c r="C7" s="6"/>
      <c r="D7" s="12">
        <v>32.1</v>
      </c>
      <c r="F7" s="7"/>
      <c r="G7">
        <f t="shared" si="0"/>
        <v>13.699966576630327</v>
      </c>
      <c r="I7">
        <f t="shared" si="1"/>
        <v>2343.0714097329851</v>
      </c>
      <c r="J7">
        <f t="shared" si="2"/>
        <v>0.17657163772493581</v>
      </c>
      <c r="K7">
        <f t="shared" si="3"/>
        <v>1991.4396494068462</v>
      </c>
      <c r="L7">
        <f t="shared" si="4"/>
        <v>0.64200704309910095</v>
      </c>
      <c r="M7">
        <f t="shared" si="5"/>
        <v>1630.1500411521386</v>
      </c>
      <c r="N7">
        <f t="shared" si="6"/>
        <v>50.783490378571294</v>
      </c>
      <c r="O7">
        <f t="shared" si="7"/>
        <v>32.1</v>
      </c>
      <c r="P7">
        <f t="shared" si="8"/>
        <v>0.77532046379498154</v>
      </c>
      <c r="Q7">
        <f t="shared" si="9"/>
        <v>712.92136858084655</v>
      </c>
      <c r="R7">
        <f t="shared" si="10"/>
        <v>22.209388429309861</v>
      </c>
      <c r="S7">
        <v>0.1</v>
      </c>
      <c r="T7">
        <f t="shared" si="11"/>
        <v>163.01500411521386</v>
      </c>
      <c r="U7">
        <v>20</v>
      </c>
      <c r="V7">
        <f t="shared" si="12"/>
        <v>14258.42737161693</v>
      </c>
      <c r="W7" s="5"/>
      <c r="X7" s="5"/>
      <c r="Y7" s="5"/>
      <c r="Z7" s="5"/>
      <c r="AA7" s="5"/>
    </row>
    <row r="8" spans="1:27">
      <c r="A8">
        <v>2.8570000000000002</v>
      </c>
      <c r="B8" s="14">
        <v>181</v>
      </c>
      <c r="C8" s="6"/>
      <c r="D8" s="12">
        <v>32.1</v>
      </c>
      <c r="F8" s="7"/>
      <c r="G8">
        <f t="shared" si="0"/>
        <v>13.699966576630327</v>
      </c>
      <c r="I8">
        <f t="shared" si="1"/>
        <v>2343.0714097329851</v>
      </c>
      <c r="J8">
        <f t="shared" si="2"/>
        <v>0.17657163772493581</v>
      </c>
      <c r="K8">
        <f t="shared" si="3"/>
        <v>1991.4396494068462</v>
      </c>
      <c r="L8">
        <f t="shared" si="4"/>
        <v>0.64200704309910095</v>
      </c>
      <c r="M8">
        <f t="shared" si="5"/>
        <v>1630.1500411521386</v>
      </c>
      <c r="N8">
        <f t="shared" si="6"/>
        <v>50.783490378571294</v>
      </c>
      <c r="O8">
        <f t="shared" si="7"/>
        <v>32.1</v>
      </c>
      <c r="P8">
        <f t="shared" si="8"/>
        <v>0.77532046379498154</v>
      </c>
      <c r="Q8">
        <f t="shared" si="9"/>
        <v>712.92136858084655</v>
      </c>
      <c r="R8">
        <f t="shared" si="10"/>
        <v>22.209388429309861</v>
      </c>
      <c r="S8">
        <v>0.1</v>
      </c>
      <c r="T8">
        <f t="shared" si="11"/>
        <v>163.01500411521386</v>
      </c>
      <c r="U8">
        <v>20</v>
      </c>
      <c r="V8">
        <f t="shared" si="12"/>
        <v>14258.42737161693</v>
      </c>
      <c r="W8" s="5"/>
      <c r="X8" s="5"/>
      <c r="Y8" s="5"/>
      <c r="Z8" s="5"/>
      <c r="AA8" s="5"/>
    </row>
    <row r="9" spans="1:27">
      <c r="A9">
        <v>2.8570000000000002</v>
      </c>
      <c r="B9" s="14">
        <v>181</v>
      </c>
      <c r="C9" s="6"/>
      <c r="D9" s="12">
        <v>32.1</v>
      </c>
      <c r="F9" s="7"/>
      <c r="G9">
        <f t="shared" si="0"/>
        <v>13.699966576630327</v>
      </c>
      <c r="I9">
        <f t="shared" si="1"/>
        <v>2343.0714097329851</v>
      </c>
      <c r="J9">
        <f t="shared" si="2"/>
        <v>0.17657163772493581</v>
      </c>
      <c r="K9">
        <f t="shared" si="3"/>
        <v>1991.4396494068462</v>
      </c>
      <c r="L9">
        <f t="shared" si="4"/>
        <v>0.64200704309910095</v>
      </c>
      <c r="M9">
        <f t="shared" si="5"/>
        <v>1630.1500411521386</v>
      </c>
      <c r="N9">
        <f t="shared" si="6"/>
        <v>50.783490378571294</v>
      </c>
      <c r="O9">
        <f t="shared" si="7"/>
        <v>32.1</v>
      </c>
      <c r="P9">
        <f t="shared" si="8"/>
        <v>0.77532046379498154</v>
      </c>
      <c r="Q9">
        <f t="shared" si="9"/>
        <v>712.92136858084655</v>
      </c>
      <c r="R9">
        <f t="shared" si="10"/>
        <v>22.209388429309861</v>
      </c>
      <c r="S9">
        <v>0.1</v>
      </c>
      <c r="T9">
        <f t="shared" si="11"/>
        <v>163.01500411521386</v>
      </c>
      <c r="U9">
        <v>20</v>
      </c>
      <c r="V9">
        <f t="shared" si="12"/>
        <v>14258.42737161693</v>
      </c>
      <c r="W9" s="5"/>
      <c r="X9" s="5"/>
      <c r="Y9" s="5"/>
      <c r="Z9" s="5"/>
      <c r="AA9" s="5"/>
    </row>
    <row r="10" spans="1:27">
      <c r="A10">
        <v>2.8570000000000002</v>
      </c>
      <c r="B10" s="14">
        <v>181</v>
      </c>
      <c r="C10" s="6"/>
      <c r="D10" s="12">
        <v>32.1</v>
      </c>
      <c r="F10" s="7"/>
      <c r="G10">
        <f t="shared" si="0"/>
        <v>13.699966576630327</v>
      </c>
      <c r="I10">
        <f t="shared" si="1"/>
        <v>2343.0714097329851</v>
      </c>
      <c r="J10">
        <f t="shared" si="2"/>
        <v>0.17657163772493581</v>
      </c>
      <c r="K10">
        <f t="shared" si="3"/>
        <v>1991.4396494068462</v>
      </c>
      <c r="L10">
        <f t="shared" si="4"/>
        <v>0.64200704309910095</v>
      </c>
      <c r="M10">
        <f t="shared" si="5"/>
        <v>1630.1500411521386</v>
      </c>
      <c r="N10">
        <f t="shared" si="6"/>
        <v>50.783490378571294</v>
      </c>
      <c r="O10">
        <f t="shared" si="7"/>
        <v>32.1</v>
      </c>
      <c r="P10">
        <f t="shared" si="8"/>
        <v>0.77532046379498154</v>
      </c>
      <c r="Q10">
        <f t="shared" si="9"/>
        <v>712.92136858084655</v>
      </c>
      <c r="R10">
        <f t="shared" si="10"/>
        <v>22.209388429309861</v>
      </c>
      <c r="S10">
        <v>0.1</v>
      </c>
      <c r="T10">
        <f t="shared" si="11"/>
        <v>163.01500411521386</v>
      </c>
      <c r="U10">
        <v>20</v>
      </c>
      <c r="V10">
        <f t="shared" si="12"/>
        <v>14258.42737161693</v>
      </c>
      <c r="W10" s="5"/>
      <c r="X10" s="5"/>
      <c r="Y10" s="5"/>
      <c r="Z10" s="5"/>
      <c r="AA10" s="5"/>
    </row>
    <row r="11" spans="1:27">
      <c r="A11">
        <v>2.8570000000000002</v>
      </c>
      <c r="B11" s="14">
        <v>181</v>
      </c>
      <c r="C11" s="6"/>
      <c r="D11" s="12">
        <v>32.1</v>
      </c>
      <c r="F11" s="7"/>
      <c r="G11">
        <f t="shared" si="0"/>
        <v>13.699966576630327</v>
      </c>
      <c r="I11">
        <f t="shared" si="1"/>
        <v>2343.0714097329851</v>
      </c>
      <c r="J11">
        <f t="shared" si="2"/>
        <v>0.17657163772493581</v>
      </c>
      <c r="K11">
        <f t="shared" si="3"/>
        <v>1991.4396494068462</v>
      </c>
      <c r="L11">
        <f t="shared" si="4"/>
        <v>0.64200704309910095</v>
      </c>
      <c r="M11">
        <f t="shared" si="5"/>
        <v>1630.1500411521386</v>
      </c>
      <c r="N11">
        <f t="shared" si="6"/>
        <v>50.783490378571294</v>
      </c>
      <c r="O11">
        <f t="shared" si="7"/>
        <v>32.1</v>
      </c>
      <c r="P11">
        <f t="shared" si="8"/>
        <v>0.77532046379498154</v>
      </c>
      <c r="Q11">
        <f t="shared" si="9"/>
        <v>712.92136858084655</v>
      </c>
      <c r="R11">
        <f t="shared" si="10"/>
        <v>22.209388429309861</v>
      </c>
      <c r="S11">
        <v>0.1</v>
      </c>
      <c r="T11">
        <f t="shared" si="11"/>
        <v>163.01500411521386</v>
      </c>
      <c r="U11">
        <v>20</v>
      </c>
      <c r="V11">
        <f t="shared" si="12"/>
        <v>14258.42737161693</v>
      </c>
      <c r="W11" s="5"/>
      <c r="X11" s="5"/>
      <c r="Y11" s="5"/>
      <c r="Z11" s="5"/>
      <c r="AA11" s="5"/>
    </row>
    <row r="12" spans="1:27">
      <c r="A12">
        <v>2.8570000000000002</v>
      </c>
      <c r="B12" s="14">
        <v>181</v>
      </c>
      <c r="C12" s="6"/>
      <c r="D12" s="12">
        <v>32.1</v>
      </c>
      <c r="F12" s="7"/>
      <c r="G12">
        <f t="shared" si="0"/>
        <v>13.699966576630327</v>
      </c>
      <c r="I12">
        <f t="shared" si="1"/>
        <v>2343.0714097329851</v>
      </c>
      <c r="J12">
        <f t="shared" si="2"/>
        <v>0.17657163772493581</v>
      </c>
      <c r="K12">
        <f t="shared" si="3"/>
        <v>1991.4396494068462</v>
      </c>
      <c r="L12">
        <f t="shared" si="4"/>
        <v>0.64200704309910095</v>
      </c>
      <c r="M12">
        <f t="shared" si="5"/>
        <v>1630.1500411521386</v>
      </c>
      <c r="N12">
        <f t="shared" si="6"/>
        <v>50.783490378571294</v>
      </c>
      <c r="O12">
        <f t="shared" si="7"/>
        <v>32.1</v>
      </c>
      <c r="P12">
        <f t="shared" si="8"/>
        <v>0.77532046379498154</v>
      </c>
      <c r="Q12">
        <f t="shared" si="9"/>
        <v>712.92136858084655</v>
      </c>
      <c r="R12">
        <f t="shared" si="10"/>
        <v>22.209388429309861</v>
      </c>
      <c r="S12">
        <v>0.1</v>
      </c>
      <c r="T12">
        <f t="shared" si="11"/>
        <v>163.01500411521386</v>
      </c>
      <c r="U12">
        <v>20</v>
      </c>
      <c r="V12">
        <f t="shared" si="12"/>
        <v>14258.42737161693</v>
      </c>
      <c r="W12" s="5"/>
      <c r="X12" s="5"/>
      <c r="Y12" s="5"/>
      <c r="Z12" s="5"/>
      <c r="AA12" s="5"/>
    </row>
    <row r="13" spans="1:27">
      <c r="A13">
        <v>2.8570000000000002</v>
      </c>
      <c r="B13" s="14">
        <v>181</v>
      </c>
      <c r="C13" s="6"/>
      <c r="D13" s="12">
        <v>32.1</v>
      </c>
      <c r="F13" s="7"/>
      <c r="G13">
        <f t="shared" si="0"/>
        <v>13.699966576630327</v>
      </c>
      <c r="I13">
        <f t="shared" si="1"/>
        <v>2343.0714097329851</v>
      </c>
      <c r="J13">
        <f t="shared" si="2"/>
        <v>0.17657163772493581</v>
      </c>
      <c r="K13">
        <f t="shared" si="3"/>
        <v>1991.4396494068462</v>
      </c>
      <c r="L13">
        <f t="shared" si="4"/>
        <v>0.64200704309910095</v>
      </c>
      <c r="M13">
        <f t="shared" si="5"/>
        <v>1630.1500411521386</v>
      </c>
      <c r="N13">
        <f t="shared" si="6"/>
        <v>50.783490378571294</v>
      </c>
      <c r="O13">
        <f t="shared" si="7"/>
        <v>32.1</v>
      </c>
      <c r="P13">
        <f t="shared" si="8"/>
        <v>0.77532046379498154</v>
      </c>
      <c r="Q13">
        <f t="shared" si="9"/>
        <v>712.92136858084655</v>
      </c>
      <c r="R13">
        <f t="shared" si="10"/>
        <v>22.209388429309861</v>
      </c>
      <c r="S13">
        <v>0.1</v>
      </c>
      <c r="T13">
        <f t="shared" si="11"/>
        <v>163.01500411521386</v>
      </c>
      <c r="U13">
        <v>20</v>
      </c>
      <c r="V13">
        <f t="shared" si="12"/>
        <v>14258.42737161693</v>
      </c>
      <c r="W13" s="5"/>
      <c r="X13" s="5"/>
      <c r="Y13" s="5"/>
      <c r="Z13" s="5"/>
      <c r="AA13" s="5"/>
    </row>
    <row r="14" spans="1:27">
      <c r="A14"/>
      <c r="B14" s="14"/>
      <c r="C14" s="15" t="s">
        <v>46</v>
      </c>
      <c r="D14" s="12"/>
      <c r="E14" t="s">
        <v>48</v>
      </c>
      <c r="F14" s="7" t="s">
        <v>47</v>
      </c>
      <c r="H14" t="s">
        <v>45</v>
      </c>
      <c r="N14" s="17" t="s">
        <v>44</v>
      </c>
      <c r="W14" s="5"/>
      <c r="X14" s="5"/>
      <c r="Y14" s="5"/>
      <c r="Z14" s="5"/>
      <c r="AA14" s="5"/>
    </row>
    <row r="15" spans="1:27">
      <c r="A15">
        <v>2.8570000000000002</v>
      </c>
      <c r="B15" s="14">
        <v>181</v>
      </c>
      <c r="C15" s="16">
        <v>10</v>
      </c>
      <c r="D15" s="12">
        <v>9.4</v>
      </c>
      <c r="E15" s="6">
        <f>1.15+(1-1.15)/(1+(C15/1200)^18)</f>
        <v>1</v>
      </c>
      <c r="F15" s="7">
        <f>47.8+(69.201-47.8)/(1+(B15/250.13)^0.9)</f>
        <v>60.047237352779923</v>
      </c>
      <c r="G15">
        <f t="shared" si="0"/>
        <v>13.699966576630327</v>
      </c>
      <c r="H15">
        <f>14*B15^0.19277</f>
        <v>38.136491363782127</v>
      </c>
      <c r="I15">
        <f t="shared" ref="I15:I25" si="13">D15*(1000/G15+6.5)</f>
        <v>747.23306079408292</v>
      </c>
      <c r="J15">
        <v>0</v>
      </c>
      <c r="K15">
        <f>I15/(1+J15)</f>
        <v>747.23306079408292</v>
      </c>
      <c r="L15">
        <f>1-(Q15/I15)*(1+J15)</f>
        <v>8.2525406341693142E-2</v>
      </c>
      <c r="M15">
        <f t="shared" ref="M15:M25" si="14">N15*D15</f>
        <v>61.66571197397883</v>
      </c>
      <c r="N15" s="6">
        <f>E15*(51000*(2*C15+10)^(-3/2)+F15)/(1+(C15/H15)^-3)</f>
        <v>6.560182124891365</v>
      </c>
      <c r="O15">
        <f>(M15+Q15)*(G15/1000)</f>
        <v>10.237067957832116</v>
      </c>
      <c r="P15">
        <f>N15/65.5</f>
        <v>0.10015545228841778</v>
      </c>
      <c r="Q15">
        <f>I15-M15</f>
        <v>685.56734882010414</v>
      </c>
      <c r="R15">
        <f>Q15/D15</f>
        <v>72.9326966829898</v>
      </c>
      <c r="S15">
        <v>0.1</v>
      </c>
      <c r="T15">
        <f>M15*S15</f>
        <v>6.1665711973978832</v>
      </c>
      <c r="U15">
        <v>20</v>
      </c>
      <c r="V15">
        <f>Q15*U15</f>
        <v>13711.346976402083</v>
      </c>
      <c r="W15" s="5"/>
      <c r="X15" s="5"/>
      <c r="Y15" s="5"/>
      <c r="Z15" s="5"/>
      <c r="AA15" s="5"/>
    </row>
    <row r="16" spans="1:27">
      <c r="A16">
        <v>2.8570000000000002</v>
      </c>
      <c r="B16" s="14">
        <v>181</v>
      </c>
      <c r="C16" s="6">
        <v>20</v>
      </c>
      <c r="D16" s="12">
        <v>9.4</v>
      </c>
      <c r="E16" s="6">
        <f t="shared" ref="E16:E25" si="15">1.15+(1-1.15)/(1+(C16/1200)^18)</f>
        <v>1</v>
      </c>
      <c r="F16" s="7">
        <f t="shared" ref="F16:F25" si="16">47.8+(69.201-47.8)/(1+(B16/250.13)^0.9)</f>
        <v>60.047237352779923</v>
      </c>
      <c r="G16">
        <f t="shared" si="0"/>
        <v>13.699966576630327</v>
      </c>
      <c r="H16">
        <f t="shared" ref="H16:H25" si="17">14*B16^0.19277</f>
        <v>38.136491363782127</v>
      </c>
      <c r="I16">
        <f t="shared" si="13"/>
        <v>747.23306079408292</v>
      </c>
      <c r="J16">
        <v>0</v>
      </c>
      <c r="K16">
        <f t="shared" ref="K16:K25" si="18">I16/(1+J16)</f>
        <v>747.23306079408292</v>
      </c>
      <c r="L16">
        <f t="shared" ref="L16:L25" si="19">1-(Q16/I16)*(1+J16)</f>
        <v>0.32395652080712467</v>
      </c>
      <c r="M16">
        <f t="shared" si="14"/>
        <v>242.07102260690974</v>
      </c>
      <c r="N16" s="6">
        <f t="shared" ref="N16:N25" si="20">E16*(51000*(2*C16+10)^(-3/2)+F16)/(1+(C16/H16)^-3)</f>
        <v>25.752236447543588</v>
      </c>
      <c r="O16">
        <f t="shared" ref="O16:O25" si="21">(M16+Q16)*(G16/1000)</f>
        <v>10.237067957832114</v>
      </c>
      <c r="P16">
        <f t="shared" ref="P16:P25" si="22">N16/65.5</f>
        <v>0.39316391522967309</v>
      </c>
      <c r="Q16">
        <f t="shared" ref="Q16:Q25" si="23">I16-M16</f>
        <v>505.16203818717315</v>
      </c>
      <c r="R16">
        <f t="shared" ref="R16:R25" si="24">Q16/D16</f>
        <v>53.740642360337567</v>
      </c>
      <c r="S16">
        <v>0.1</v>
      </c>
      <c r="T16">
        <f t="shared" ref="T16:T25" si="25">M16*S16</f>
        <v>24.207102260690974</v>
      </c>
      <c r="U16">
        <v>20</v>
      </c>
      <c r="V16">
        <f t="shared" ref="V16:V25" si="26">Q16*U16</f>
        <v>10103.240763743463</v>
      </c>
      <c r="W16" s="5"/>
      <c r="X16" s="5"/>
      <c r="Y16" s="5"/>
      <c r="Z16" s="5"/>
      <c r="AA16" s="5"/>
    </row>
    <row r="17" spans="1:23">
      <c r="A17">
        <v>2.8570000000000002</v>
      </c>
      <c r="B17" s="14">
        <v>181</v>
      </c>
      <c r="C17" s="6">
        <v>50</v>
      </c>
      <c r="D17" s="12">
        <v>9.4</v>
      </c>
      <c r="E17" s="6">
        <f t="shared" si="15"/>
        <v>1</v>
      </c>
      <c r="F17" s="7">
        <f t="shared" si="16"/>
        <v>60.047237352779923</v>
      </c>
      <c r="G17">
        <f t="shared" si="0"/>
        <v>13.699966576630327</v>
      </c>
      <c r="H17">
        <f t="shared" si="17"/>
        <v>38.136491363782127</v>
      </c>
      <c r="I17">
        <f t="shared" si="13"/>
        <v>747.23306079408292</v>
      </c>
      <c r="J17">
        <v>0</v>
      </c>
      <c r="K17">
        <f t="shared" si="18"/>
        <v>747.23306079408292</v>
      </c>
      <c r="L17">
        <f t="shared" si="19"/>
        <v>0.90840045391214619</v>
      </c>
      <c r="M17">
        <f t="shared" si="14"/>
        <v>678.78685160350722</v>
      </c>
      <c r="N17" s="6">
        <f t="shared" si="20"/>
        <v>72.211367191862465</v>
      </c>
      <c r="O17">
        <f t="shared" si="21"/>
        <v>10.237067957832114</v>
      </c>
      <c r="P17">
        <f t="shared" si="22"/>
        <v>1.1024636212498087</v>
      </c>
      <c r="Q17">
        <f t="shared" si="23"/>
        <v>68.446209190575701</v>
      </c>
      <c r="R17">
        <f t="shared" si="24"/>
        <v>7.2815116160186912</v>
      </c>
      <c r="S17">
        <v>0.1</v>
      </c>
      <c r="T17">
        <f t="shared" si="25"/>
        <v>67.878685160350727</v>
      </c>
      <c r="U17">
        <v>20</v>
      </c>
      <c r="V17">
        <f t="shared" si="26"/>
        <v>1368.924183811514</v>
      </c>
      <c r="W17" s="5"/>
    </row>
    <row r="18" spans="1:23">
      <c r="A18">
        <v>2.8570000000000002</v>
      </c>
      <c r="B18" s="14">
        <v>181</v>
      </c>
      <c r="C18" s="6">
        <v>100</v>
      </c>
      <c r="D18" s="12">
        <v>9.4</v>
      </c>
      <c r="E18" s="6">
        <f t="shared" si="15"/>
        <v>1</v>
      </c>
      <c r="F18" s="7">
        <f t="shared" si="16"/>
        <v>60.047237352779923</v>
      </c>
      <c r="G18">
        <f t="shared" si="0"/>
        <v>13.699966576630327</v>
      </c>
      <c r="H18">
        <f t="shared" si="17"/>
        <v>38.136491363782127</v>
      </c>
      <c r="I18">
        <f t="shared" si="13"/>
        <v>747.23306079408292</v>
      </c>
      <c r="J18">
        <v>0</v>
      </c>
      <c r="K18">
        <f t="shared" si="18"/>
        <v>747.23306079408292</v>
      </c>
      <c r="L18">
        <f t="shared" si="19"/>
        <v>0.91542498754997736</v>
      </c>
      <c r="M18">
        <f t="shared" si="14"/>
        <v>684.0358153743548</v>
      </c>
      <c r="N18" s="6">
        <f t="shared" si="20"/>
        <v>72.769767593016468</v>
      </c>
      <c r="O18">
        <f t="shared" si="21"/>
        <v>10.237067957832114</v>
      </c>
      <c r="P18">
        <f t="shared" si="22"/>
        <v>1.110988818213992</v>
      </c>
      <c r="Q18">
        <f t="shared" si="23"/>
        <v>63.197245419728119</v>
      </c>
      <c r="R18">
        <f t="shared" si="24"/>
        <v>6.7231112148646934</v>
      </c>
      <c r="S18">
        <v>0.1</v>
      </c>
      <c r="T18">
        <f t="shared" si="25"/>
        <v>68.403581537435485</v>
      </c>
      <c r="U18">
        <v>20</v>
      </c>
      <c r="V18">
        <f t="shared" si="26"/>
        <v>1263.9449083945624</v>
      </c>
      <c r="W18" s="5"/>
    </row>
    <row r="19" spans="1:23">
      <c r="A19">
        <v>2.8570000000000002</v>
      </c>
      <c r="B19" s="14">
        <v>181</v>
      </c>
      <c r="C19" s="6">
        <v>150</v>
      </c>
      <c r="D19" s="12">
        <v>9.4</v>
      </c>
      <c r="E19" s="6">
        <f t="shared" si="15"/>
        <v>1</v>
      </c>
      <c r="F19" s="7">
        <f t="shared" si="16"/>
        <v>60.047237352779923</v>
      </c>
      <c r="G19">
        <f t="shared" si="0"/>
        <v>13.699966576630327</v>
      </c>
      <c r="H19">
        <f t="shared" si="17"/>
        <v>38.136491363782127</v>
      </c>
      <c r="I19">
        <f t="shared" si="13"/>
        <v>747.23306079408292</v>
      </c>
      <c r="J19">
        <v>0</v>
      </c>
      <c r="K19">
        <f t="shared" si="18"/>
        <v>747.23306079408292</v>
      </c>
      <c r="L19">
        <f t="shared" si="19"/>
        <v>0.8588087094060306</v>
      </c>
      <c r="M19">
        <f t="shared" si="14"/>
        <v>641.73026056608433</v>
      </c>
      <c r="N19" s="6">
        <f t="shared" si="20"/>
        <v>68.269176655966419</v>
      </c>
      <c r="O19">
        <f t="shared" si="21"/>
        <v>10.237067957832114</v>
      </c>
      <c r="P19">
        <f t="shared" si="22"/>
        <v>1.0422775061979606</v>
      </c>
      <c r="Q19">
        <f t="shared" si="23"/>
        <v>105.50280022799859</v>
      </c>
      <c r="R19">
        <f t="shared" si="24"/>
        <v>11.223702151914743</v>
      </c>
      <c r="S19">
        <v>0.1</v>
      </c>
      <c r="T19">
        <f t="shared" si="25"/>
        <v>64.173026056608435</v>
      </c>
      <c r="U19">
        <v>20</v>
      </c>
      <c r="V19">
        <f t="shared" si="26"/>
        <v>2110.0560045599718</v>
      </c>
      <c r="W19" s="5"/>
    </row>
    <row r="20" spans="1:23">
      <c r="A20">
        <v>2.8570000000000002</v>
      </c>
      <c r="B20" s="14">
        <v>181</v>
      </c>
      <c r="C20" s="6">
        <v>200</v>
      </c>
      <c r="D20" s="12">
        <v>9.4</v>
      </c>
      <c r="E20" s="6">
        <f t="shared" si="15"/>
        <v>1.0000000000000016</v>
      </c>
      <c r="F20" s="7">
        <f t="shared" si="16"/>
        <v>60.047237352779923</v>
      </c>
      <c r="G20">
        <f t="shared" si="0"/>
        <v>13.699966576630327</v>
      </c>
      <c r="H20">
        <f t="shared" si="17"/>
        <v>38.136491363782127</v>
      </c>
      <c r="I20">
        <f t="shared" si="13"/>
        <v>747.23306079408292</v>
      </c>
      <c r="J20">
        <v>0</v>
      </c>
      <c r="K20">
        <f t="shared" si="18"/>
        <v>747.23306079408292</v>
      </c>
      <c r="L20">
        <f t="shared" si="19"/>
        <v>0.82692543645554373</v>
      </c>
      <c r="M20">
        <f t="shared" si="14"/>
        <v>617.90602493115887</v>
      </c>
      <c r="N20" s="6">
        <f t="shared" si="20"/>
        <v>65.73468350331477</v>
      </c>
      <c r="O20">
        <f t="shared" si="21"/>
        <v>10.237067957832114</v>
      </c>
      <c r="P20">
        <f t="shared" si="22"/>
        <v>1.0035829542490804</v>
      </c>
      <c r="Q20">
        <f t="shared" si="23"/>
        <v>129.32703586292405</v>
      </c>
      <c r="R20">
        <f t="shared" si="24"/>
        <v>13.758195304566387</v>
      </c>
      <c r="S20">
        <v>0.1</v>
      </c>
      <c r="T20">
        <f t="shared" si="25"/>
        <v>61.790602493115891</v>
      </c>
      <c r="U20">
        <v>20</v>
      </c>
      <c r="V20">
        <f t="shared" si="26"/>
        <v>2586.540717258481</v>
      </c>
      <c r="W20" s="5"/>
    </row>
    <row r="21" spans="1:23">
      <c r="A21">
        <v>2.8570000000000002</v>
      </c>
      <c r="B21" s="14">
        <v>181</v>
      </c>
      <c r="C21" s="6">
        <v>250</v>
      </c>
      <c r="D21" s="12">
        <v>9.4</v>
      </c>
      <c r="E21" s="6">
        <f t="shared" si="15"/>
        <v>1.0000000000000819</v>
      </c>
      <c r="F21" s="7">
        <f t="shared" si="16"/>
        <v>60.047237352779923</v>
      </c>
      <c r="G21">
        <f t="shared" si="0"/>
        <v>13.699966576630327</v>
      </c>
      <c r="H21">
        <f t="shared" si="17"/>
        <v>38.136491363782127</v>
      </c>
      <c r="I21">
        <f t="shared" si="13"/>
        <v>747.23306079408292</v>
      </c>
      <c r="J21">
        <v>0</v>
      </c>
      <c r="K21">
        <f t="shared" si="18"/>
        <v>747.23306079408292</v>
      </c>
      <c r="L21">
        <f t="shared" si="19"/>
        <v>0.80821387727270599</v>
      </c>
      <c r="M21">
        <f t="shared" si="14"/>
        <v>603.92412929073737</v>
      </c>
      <c r="N21" s="6">
        <f t="shared" si="20"/>
        <v>64.247247796886953</v>
      </c>
      <c r="O21">
        <f t="shared" si="21"/>
        <v>10.237067957832114</v>
      </c>
      <c r="P21">
        <f t="shared" si="22"/>
        <v>0.98087401216621306</v>
      </c>
      <c r="Q21">
        <f t="shared" si="23"/>
        <v>143.30893150334555</v>
      </c>
      <c r="R21">
        <f t="shared" si="24"/>
        <v>15.245631010994206</v>
      </c>
      <c r="S21">
        <v>0.1</v>
      </c>
      <c r="T21">
        <f t="shared" si="25"/>
        <v>60.392412929073743</v>
      </c>
      <c r="U21">
        <v>20</v>
      </c>
      <c r="V21">
        <f t="shared" si="26"/>
        <v>2866.178630066911</v>
      </c>
      <c r="W21" s="5"/>
    </row>
    <row r="22" spans="1:23">
      <c r="A22">
        <v>2.8570000000000002</v>
      </c>
      <c r="B22" s="14">
        <v>181</v>
      </c>
      <c r="C22" s="6">
        <v>500</v>
      </c>
      <c r="D22" s="12">
        <v>9.4</v>
      </c>
      <c r="E22" s="6">
        <f t="shared" si="15"/>
        <v>1.0000000214925946</v>
      </c>
      <c r="F22" s="7">
        <f t="shared" si="16"/>
        <v>60.047237352779923</v>
      </c>
      <c r="G22">
        <f t="shared" si="0"/>
        <v>13.699966576630327</v>
      </c>
      <c r="H22">
        <f t="shared" si="17"/>
        <v>38.136491363782127</v>
      </c>
      <c r="I22">
        <f t="shared" si="13"/>
        <v>747.23306079408292</v>
      </c>
      <c r="J22">
        <v>0</v>
      </c>
      <c r="K22">
        <f t="shared" si="18"/>
        <v>747.23306079408292</v>
      </c>
      <c r="L22">
        <f t="shared" si="19"/>
        <v>0.775022510744657</v>
      </c>
      <c r="M22">
        <f t="shared" si="14"/>
        <v>579.12244288804504</v>
      </c>
      <c r="N22" s="6">
        <f t="shared" si="20"/>
        <v>61.608770520004789</v>
      </c>
      <c r="O22">
        <f t="shared" si="21"/>
        <v>10.237067957832114</v>
      </c>
      <c r="P22">
        <f t="shared" si="22"/>
        <v>0.94059191633595096</v>
      </c>
      <c r="Q22">
        <f t="shared" si="23"/>
        <v>168.11061790603787</v>
      </c>
      <c r="R22">
        <f t="shared" si="24"/>
        <v>17.884108287876369</v>
      </c>
      <c r="S22">
        <v>0.1</v>
      </c>
      <c r="T22">
        <f t="shared" si="25"/>
        <v>57.912244288804509</v>
      </c>
      <c r="U22">
        <v>20</v>
      </c>
      <c r="V22">
        <f t="shared" si="26"/>
        <v>3362.2123581207575</v>
      </c>
      <c r="W22" s="5"/>
    </row>
    <row r="23" spans="1:23">
      <c r="A23">
        <v>2.8570000000000002</v>
      </c>
      <c r="B23" s="14">
        <v>181</v>
      </c>
      <c r="C23" s="16">
        <v>1000</v>
      </c>
      <c r="D23" s="12">
        <v>9.4</v>
      </c>
      <c r="E23" s="6">
        <f t="shared" si="15"/>
        <v>1.0054301918770896</v>
      </c>
      <c r="F23" s="7">
        <f t="shared" si="16"/>
        <v>60.047237352779923</v>
      </c>
      <c r="G23">
        <f t="shared" si="0"/>
        <v>13.699966576630327</v>
      </c>
      <c r="H23">
        <f t="shared" si="17"/>
        <v>38.136491363782127</v>
      </c>
      <c r="I23">
        <f t="shared" si="13"/>
        <v>747.23306079408292</v>
      </c>
      <c r="J23">
        <v>0</v>
      </c>
      <c r="K23">
        <f t="shared" si="18"/>
        <v>747.23306079408292</v>
      </c>
      <c r="L23">
        <f t="shared" si="19"/>
        <v>0.76659629031011023</v>
      </c>
      <c r="M23">
        <f t="shared" si="14"/>
        <v>572.82609240181307</v>
      </c>
      <c r="N23" s="6">
        <f t="shared" si="20"/>
        <v>60.938946000192878</v>
      </c>
      <c r="O23">
        <f t="shared" si="21"/>
        <v>10.237067957832114</v>
      </c>
      <c r="P23">
        <f t="shared" si="22"/>
        <v>0.9303655877892042</v>
      </c>
      <c r="Q23">
        <f t="shared" si="23"/>
        <v>174.40696839226985</v>
      </c>
      <c r="R23">
        <f t="shared" si="24"/>
        <v>18.55393280768828</v>
      </c>
      <c r="S23">
        <v>0.1</v>
      </c>
      <c r="T23">
        <f t="shared" si="25"/>
        <v>57.282609240181309</v>
      </c>
      <c r="U23">
        <v>20</v>
      </c>
      <c r="V23">
        <f t="shared" si="26"/>
        <v>3488.1393678453969</v>
      </c>
      <c r="W23" s="5"/>
    </row>
    <row r="24" spans="1:23">
      <c r="A24">
        <v>2.8570000000000002</v>
      </c>
      <c r="B24" s="14">
        <v>181</v>
      </c>
      <c r="C24" s="16">
        <v>2000</v>
      </c>
      <c r="D24" s="12">
        <v>9.4</v>
      </c>
      <c r="E24" s="6">
        <f t="shared" si="15"/>
        <v>1.1499847675535062</v>
      </c>
      <c r="F24" s="7">
        <f t="shared" si="16"/>
        <v>60.047237352779923</v>
      </c>
      <c r="G24">
        <f t="shared" si="0"/>
        <v>13.699966576630327</v>
      </c>
      <c r="H24">
        <f t="shared" si="17"/>
        <v>38.136491363782127</v>
      </c>
      <c r="I24">
        <f t="shared" si="13"/>
        <v>747.23306079408292</v>
      </c>
      <c r="J24">
        <v>0</v>
      </c>
      <c r="K24">
        <f t="shared" si="18"/>
        <v>747.23306079408292</v>
      </c>
      <c r="L24">
        <f t="shared" si="19"/>
        <v>0.87157357642886812</v>
      </c>
      <c r="M24">
        <f t="shared" si="14"/>
        <v>651.26859122218866</v>
      </c>
      <c r="N24" s="6">
        <f t="shared" si="20"/>
        <v>69.283892683211562</v>
      </c>
      <c r="O24">
        <f t="shared" si="21"/>
        <v>10.237067957832114</v>
      </c>
      <c r="P24">
        <f t="shared" si="22"/>
        <v>1.0577693539421613</v>
      </c>
      <c r="Q24">
        <f t="shared" si="23"/>
        <v>95.964469571894256</v>
      </c>
      <c r="R24">
        <f t="shared" si="24"/>
        <v>10.208986124669602</v>
      </c>
      <c r="S24">
        <v>0.1</v>
      </c>
      <c r="T24">
        <f t="shared" si="25"/>
        <v>65.126859122218875</v>
      </c>
      <c r="U24">
        <v>20</v>
      </c>
      <c r="V24">
        <f t="shared" si="26"/>
        <v>1919.2893914378851</v>
      </c>
      <c r="W24" s="5"/>
    </row>
    <row r="25" spans="1:23">
      <c r="A25">
        <v>2.8570000000000002</v>
      </c>
      <c r="B25" s="14">
        <v>181</v>
      </c>
      <c r="C25" s="16">
        <v>5000</v>
      </c>
      <c r="D25" s="12">
        <v>9.4</v>
      </c>
      <c r="E25" s="6">
        <f t="shared" si="15"/>
        <v>1.149999999998953</v>
      </c>
      <c r="F25" s="7">
        <f t="shared" si="16"/>
        <v>60.047237352779923</v>
      </c>
      <c r="G25">
        <f t="shared" si="0"/>
        <v>13.699966576630327</v>
      </c>
      <c r="H25">
        <f t="shared" si="17"/>
        <v>38.136491363782127</v>
      </c>
      <c r="I25">
        <f t="shared" si="13"/>
        <v>747.23306079408292</v>
      </c>
      <c r="J25">
        <v>0</v>
      </c>
      <c r="K25">
        <f t="shared" si="18"/>
        <v>747.23306079408292</v>
      </c>
      <c r="L25">
        <f t="shared" si="19"/>
        <v>0.86942195904775532</v>
      </c>
      <c r="M25">
        <f t="shared" si="14"/>
        <v>649.660831580842</v>
      </c>
      <c r="N25" s="6">
        <f t="shared" si="20"/>
        <v>69.112854423493829</v>
      </c>
      <c r="O25">
        <f t="shared" si="21"/>
        <v>10.237067957832114</v>
      </c>
      <c r="P25">
        <f t="shared" si="22"/>
        <v>1.0551580828014324</v>
      </c>
      <c r="Q25">
        <f t="shared" si="23"/>
        <v>97.572229213240917</v>
      </c>
      <c r="R25">
        <f t="shared" si="24"/>
        <v>10.380024384387331</v>
      </c>
      <c r="S25">
        <v>0.1</v>
      </c>
      <c r="T25">
        <f t="shared" si="25"/>
        <v>64.966083158084203</v>
      </c>
      <c r="U25">
        <v>20</v>
      </c>
      <c r="V25">
        <f t="shared" si="26"/>
        <v>1951.4445842648183</v>
      </c>
      <c r="W25" s="5"/>
    </row>
    <row r="26" spans="1:23">
      <c r="C26" s="6"/>
      <c r="D26" s="12"/>
      <c r="F26" s="7"/>
      <c r="W26" s="5"/>
    </row>
    <row r="27" spans="1:23">
      <c r="C27" s="6"/>
      <c r="D27" s="12"/>
      <c r="F27" s="7"/>
      <c r="W27" s="5"/>
    </row>
    <row r="28" spans="1:23">
      <c r="C28" s="6"/>
      <c r="D28" s="12"/>
      <c r="F28" s="7"/>
      <c r="W28" s="5"/>
    </row>
    <row r="29" spans="1:23">
      <c r="C29" s="6"/>
      <c r="D29" s="12"/>
      <c r="F29" s="7"/>
      <c r="W29" s="5"/>
    </row>
    <row r="30" spans="1:23">
      <c r="C30" s="6"/>
      <c r="D30" s="12"/>
      <c r="F30" s="7"/>
      <c r="W30" s="5"/>
    </row>
    <row r="31" spans="1:23">
      <c r="C31" s="6"/>
      <c r="D31" s="12"/>
      <c r="F31" s="7"/>
      <c r="W31" s="5"/>
    </row>
    <row r="32" spans="1:23">
      <c r="C32" s="6"/>
      <c r="D32" s="12"/>
      <c r="F32" s="7"/>
      <c r="W32" s="5"/>
    </row>
    <row r="33" spans="3:23">
      <c r="C33" s="6"/>
      <c r="D33" s="12"/>
      <c r="F33" s="7"/>
      <c r="W33" s="5"/>
    </row>
    <row r="34" spans="3:23">
      <c r="C34" s="6"/>
      <c r="D34" s="12"/>
      <c r="F34" s="7"/>
      <c r="W34" s="5"/>
    </row>
    <row r="35" spans="3:23">
      <c r="C35" s="6"/>
      <c r="D35" s="12"/>
      <c r="F35" s="7"/>
      <c r="W35" s="5"/>
    </row>
    <row r="36" spans="3:23">
      <c r="C36" s="6"/>
      <c r="D36" s="12"/>
      <c r="F36" s="7"/>
      <c r="W36" s="5"/>
    </row>
    <row r="37" spans="3:23">
      <c r="C37" s="6"/>
      <c r="D37" s="12"/>
      <c r="F37" s="7"/>
      <c r="W37" s="5"/>
    </row>
    <row r="38" spans="3:23">
      <c r="C38" s="6"/>
      <c r="D38" s="12"/>
      <c r="F38" s="7"/>
      <c r="W38" s="5"/>
    </row>
    <row r="39" spans="3:23">
      <c r="C39" s="6"/>
      <c r="D39" s="12"/>
      <c r="F39" s="7"/>
      <c r="W39" s="5"/>
    </row>
    <row r="40" spans="3:23">
      <c r="C40" s="6"/>
      <c r="D40" s="12"/>
      <c r="F40" s="7"/>
      <c r="W40" s="5"/>
    </row>
    <row r="41" spans="3:23">
      <c r="C41" s="6"/>
      <c r="D41" s="12"/>
      <c r="F41" s="7"/>
      <c r="W41" s="5"/>
    </row>
    <row r="42" spans="3:23">
      <c r="C42" s="6"/>
      <c r="D42" s="12"/>
      <c r="F42" s="7"/>
      <c r="W42" s="5"/>
    </row>
    <row r="43" spans="3:23">
      <c r="C43" s="6"/>
      <c r="D43" s="12"/>
      <c r="F43" s="7"/>
      <c r="W43" s="5"/>
    </row>
    <row r="44" spans="3:23">
      <c r="C44" s="6"/>
      <c r="D44" s="12"/>
      <c r="F44" s="7"/>
      <c r="W44" s="5"/>
    </row>
    <row r="45" spans="3:23">
      <c r="C45" s="6"/>
      <c r="D45" s="12"/>
      <c r="F45" s="7"/>
      <c r="W45" s="5"/>
    </row>
    <row r="46" spans="3:23">
      <c r="C46" s="6"/>
      <c r="D46" s="12"/>
      <c r="F46" s="7"/>
      <c r="W46" s="5"/>
    </row>
    <row r="47" spans="3:23">
      <c r="C47" s="6"/>
      <c r="D47" s="12"/>
      <c r="F47" s="7"/>
      <c r="W47" s="5"/>
    </row>
    <row r="48" spans="3:23">
      <c r="C48" s="6"/>
      <c r="D48" s="12"/>
      <c r="F48" s="7"/>
      <c r="W48" s="5"/>
    </row>
    <row r="49" spans="3:23">
      <c r="C49" s="6"/>
      <c r="D49" s="12"/>
      <c r="F49" s="7"/>
      <c r="W49" s="5"/>
    </row>
    <row r="50" spans="3:23">
      <c r="C50" s="6"/>
      <c r="D50" s="12"/>
      <c r="F50" s="7"/>
      <c r="W50" s="5"/>
    </row>
    <row r="51" spans="3:23">
      <c r="C51" s="6"/>
      <c r="D51" s="12"/>
      <c r="F51" s="7"/>
      <c r="W51" s="5"/>
    </row>
    <row r="52" spans="3:23">
      <c r="C52" s="6"/>
      <c r="D52" s="12"/>
      <c r="F52" s="7"/>
      <c r="W52" s="5"/>
    </row>
    <row r="53" spans="3:23">
      <c r="C53" s="6"/>
      <c r="D53" s="12"/>
      <c r="F53" s="7"/>
      <c r="W53" s="5"/>
    </row>
    <row r="54" spans="3:23">
      <c r="C54" s="6"/>
      <c r="D54" s="12"/>
      <c r="F54" s="7"/>
      <c r="W54" s="5"/>
    </row>
    <row r="55" spans="3:23">
      <c r="C55" s="6"/>
      <c r="D55" s="12"/>
      <c r="F55" s="7"/>
      <c r="W55" s="5"/>
    </row>
    <row r="56" spans="3:23">
      <c r="C56" s="6"/>
      <c r="D56" s="12"/>
      <c r="F56" s="7"/>
      <c r="W56" s="5"/>
    </row>
    <row r="57" spans="3:23">
      <c r="C57" s="6"/>
      <c r="D57" s="12"/>
      <c r="F57" s="7"/>
      <c r="W57" s="5"/>
    </row>
    <row r="58" spans="3:23">
      <c r="C58" s="6"/>
      <c r="D58" s="12"/>
      <c r="F58" s="7"/>
      <c r="W58" s="5"/>
    </row>
    <row r="59" spans="3:23">
      <c r="C59" s="6"/>
      <c r="D59" s="12"/>
      <c r="F59" s="7"/>
      <c r="W59" s="5"/>
    </row>
    <row r="60" spans="3:23">
      <c r="C60" s="6"/>
      <c r="D60" s="12"/>
      <c r="F60" s="7"/>
      <c r="W60" s="5"/>
    </row>
    <row r="61" spans="3:23">
      <c r="C61" s="6"/>
      <c r="D61" s="12"/>
      <c r="F61" s="7"/>
      <c r="W61" s="5"/>
    </row>
    <row r="62" spans="3:23">
      <c r="C62" s="6"/>
      <c r="D62" s="12"/>
      <c r="F62" s="7"/>
      <c r="W62" s="5"/>
    </row>
    <row r="63" spans="3:23">
      <c r="C63" s="6"/>
      <c r="D63" s="12"/>
      <c r="F63" s="7"/>
      <c r="W63" s="5"/>
    </row>
    <row r="64" spans="3:23">
      <c r="C64" s="6"/>
      <c r="D64" s="12"/>
      <c r="F64" s="7"/>
      <c r="W64" s="5"/>
    </row>
    <row r="65" spans="3:23">
      <c r="C65" s="6"/>
      <c r="D65" s="12"/>
      <c r="F65" s="7"/>
      <c r="W65" s="5"/>
    </row>
    <row r="66" spans="3:23">
      <c r="C66" s="6"/>
      <c r="D66" s="12"/>
      <c r="F66" s="7"/>
      <c r="W66" s="5"/>
    </row>
    <row r="67" spans="3:23">
      <c r="C67" s="6"/>
      <c r="D67" s="12"/>
      <c r="F67" s="7"/>
      <c r="W67" s="5"/>
    </row>
    <row r="68" spans="3:23">
      <c r="C68" s="6"/>
      <c r="D68" s="12"/>
      <c r="F68" s="7"/>
      <c r="W68" s="5"/>
    </row>
    <row r="69" spans="3:23">
      <c r="C69" s="6"/>
      <c r="D69" s="12"/>
      <c r="F69" s="7"/>
      <c r="W69" s="5"/>
    </row>
    <row r="70" spans="3:23">
      <c r="C70" s="6"/>
      <c r="D70" s="12"/>
      <c r="F70" s="7"/>
      <c r="W70" s="5"/>
    </row>
    <row r="71" spans="3:23">
      <c r="C71" s="6"/>
      <c r="D71" s="12"/>
      <c r="F71" s="7"/>
      <c r="W71" s="5"/>
    </row>
    <row r="72" spans="3:23">
      <c r="C72" s="6"/>
      <c r="D72" s="12"/>
      <c r="F72" s="7"/>
      <c r="W72" s="5"/>
    </row>
    <row r="73" spans="3:23">
      <c r="C73" s="6"/>
      <c r="D73" s="12"/>
      <c r="F73" s="7"/>
      <c r="W73" s="5"/>
    </row>
    <row r="74" spans="3:23">
      <c r="C74" s="6"/>
      <c r="D74" s="12"/>
      <c r="F74" s="7"/>
      <c r="W74" s="5"/>
    </row>
    <row r="75" spans="3:23">
      <c r="C75" s="6"/>
      <c r="D75" s="12"/>
      <c r="F75" s="7"/>
      <c r="W75" s="5"/>
    </row>
    <row r="76" spans="3:23">
      <c r="C76" s="6"/>
      <c r="D76" s="12"/>
      <c r="F76" s="7"/>
      <c r="W76" s="5"/>
    </row>
    <row r="77" spans="3:23">
      <c r="C77" s="6"/>
      <c r="D77" s="12"/>
      <c r="F77" s="7"/>
      <c r="W77" s="5"/>
    </row>
    <row r="78" spans="3:23">
      <c r="C78" s="6"/>
      <c r="D78" s="12"/>
      <c r="F78" s="7"/>
      <c r="W78" s="5"/>
    </row>
    <row r="79" spans="3:23">
      <c r="C79" s="6"/>
      <c r="D79" s="12"/>
      <c r="F79" s="7"/>
      <c r="W79" s="5"/>
    </row>
    <row r="80" spans="3:23">
      <c r="C80" s="6"/>
      <c r="D80" s="12"/>
      <c r="F80" s="7"/>
      <c r="W80" s="5"/>
    </row>
    <row r="81" spans="3:23">
      <c r="C81" s="6"/>
      <c r="D81" s="12"/>
      <c r="F81" s="7"/>
      <c r="W81" s="5"/>
    </row>
    <row r="82" spans="3:23">
      <c r="C82" s="6"/>
      <c r="D82" s="12"/>
      <c r="F82" s="7"/>
      <c r="W82" s="5"/>
    </row>
    <row r="83" spans="3:23">
      <c r="C83" s="6"/>
      <c r="D83" s="12"/>
      <c r="F83" s="7"/>
      <c r="W83" s="5"/>
    </row>
    <row r="84" spans="3:23">
      <c r="C84" s="6"/>
      <c r="D84" s="12"/>
      <c r="F84" s="7"/>
      <c r="W84" s="5"/>
    </row>
    <row r="85" spans="3:23">
      <c r="C85" s="6"/>
      <c r="D85" s="12"/>
      <c r="F85" s="7"/>
      <c r="W85" s="5"/>
    </row>
    <row r="86" spans="3:23">
      <c r="C86" s="6"/>
      <c r="D86" s="12"/>
      <c r="F86" s="7"/>
      <c r="W86" s="5"/>
    </row>
    <row r="87" spans="3:23">
      <c r="C87" s="6"/>
      <c r="D87" s="12"/>
      <c r="F87" s="7"/>
      <c r="W87" s="5"/>
    </row>
    <row r="88" spans="3:23">
      <c r="C88" s="6"/>
      <c r="D88" s="12"/>
      <c r="F88" s="7"/>
      <c r="W88" s="5"/>
    </row>
    <row r="89" spans="3:23">
      <c r="C89" s="6"/>
      <c r="D89" s="12"/>
      <c r="F89" s="7"/>
      <c r="W89" s="5"/>
    </row>
    <row r="90" spans="3:23">
      <c r="C90" s="6"/>
      <c r="D90" s="12"/>
      <c r="F90" s="7"/>
      <c r="W90" s="5"/>
    </row>
    <row r="91" spans="3:23">
      <c r="C91" s="6"/>
      <c r="D91" s="12"/>
      <c r="F91" s="7"/>
      <c r="W91" s="5"/>
    </row>
    <row r="92" spans="3:23">
      <c r="C92" s="6"/>
      <c r="D92" s="12"/>
      <c r="F92" s="7"/>
      <c r="W92" s="5"/>
    </row>
    <row r="93" spans="3:23">
      <c r="C93" s="6"/>
      <c r="D93" s="12"/>
      <c r="F93" s="7"/>
      <c r="W93" s="5"/>
    </row>
    <row r="94" spans="3:23">
      <c r="C94" s="6"/>
      <c r="D94" s="12"/>
      <c r="F94" s="7"/>
      <c r="W94" s="5"/>
    </row>
    <row r="95" spans="3:23">
      <c r="C95" s="6"/>
      <c r="D95" s="12"/>
      <c r="F95" s="7"/>
      <c r="W95" s="5"/>
    </row>
    <row r="96" spans="3:23">
      <c r="C96" s="6"/>
      <c r="D96" s="12"/>
      <c r="F96" s="7"/>
      <c r="W96" s="5"/>
    </row>
    <row r="97" spans="3:23">
      <c r="C97" s="6"/>
      <c r="D97" s="12"/>
      <c r="F97" s="7"/>
      <c r="W97" s="5"/>
    </row>
    <row r="98" spans="3:23">
      <c r="C98" s="6"/>
      <c r="D98" s="12"/>
      <c r="F98" s="7"/>
      <c r="W98" s="5"/>
    </row>
    <row r="99" spans="3:23">
      <c r="C99" s="6"/>
      <c r="D99" s="12"/>
      <c r="F99" s="7"/>
      <c r="W99" s="5"/>
    </row>
    <row r="100" spans="3:23">
      <c r="C100" s="6"/>
      <c r="D100" s="12"/>
      <c r="F100" s="7"/>
      <c r="W100" s="5"/>
    </row>
    <row r="101" spans="3:23">
      <c r="C101" s="6"/>
      <c r="D101" s="12"/>
      <c r="F101" s="7"/>
      <c r="W101" s="5"/>
    </row>
    <row r="102" spans="3:23">
      <c r="C102" s="6"/>
      <c r="D102" s="12"/>
      <c r="F102" s="7"/>
      <c r="W102" s="5"/>
    </row>
    <row r="103" spans="3:23">
      <c r="C103" s="6"/>
      <c r="D103" s="12"/>
      <c r="F103" s="7"/>
      <c r="W103" s="5"/>
    </row>
    <row r="104" spans="3:23">
      <c r="C104" s="6"/>
      <c r="D104" s="12"/>
      <c r="F104" s="7"/>
      <c r="W104" s="5"/>
    </row>
    <row r="105" spans="3:23">
      <c r="C105" s="6"/>
      <c r="D105" s="12"/>
      <c r="F105" s="7"/>
      <c r="W105" s="5"/>
    </row>
    <row r="106" spans="3:23">
      <c r="C106" s="6"/>
      <c r="D106" s="12"/>
      <c r="F106" s="7"/>
      <c r="W106" s="5"/>
    </row>
    <row r="107" spans="3:23">
      <c r="C107" s="6"/>
      <c r="D107" s="12"/>
      <c r="F107" s="7"/>
      <c r="W107" s="5"/>
    </row>
    <row r="108" spans="3:23">
      <c r="C108" s="6"/>
      <c r="D108" s="12"/>
      <c r="F108" s="7"/>
      <c r="W108" s="5"/>
    </row>
    <row r="109" spans="3:23">
      <c r="C109" s="6"/>
      <c r="D109" s="12"/>
      <c r="F109" s="7"/>
      <c r="W109" s="5"/>
    </row>
    <row r="110" spans="3:23">
      <c r="C110" s="6"/>
      <c r="D110" s="12"/>
      <c r="F110" s="7"/>
      <c r="W110" s="5"/>
    </row>
    <row r="111" spans="3:23">
      <c r="C111" s="6"/>
      <c r="D111" s="12"/>
      <c r="F111" s="7"/>
      <c r="W111" s="5"/>
    </row>
    <row r="112" spans="3:23">
      <c r="C112" s="6"/>
      <c r="D112" s="12"/>
      <c r="F112" s="7"/>
      <c r="W112" s="5"/>
    </row>
    <row r="113" spans="3:23">
      <c r="C113" s="6"/>
      <c r="D113" s="12"/>
      <c r="F113" s="7"/>
      <c r="W113" s="5"/>
    </row>
    <row r="114" spans="3:23">
      <c r="C114" s="6"/>
      <c r="D114" s="12"/>
      <c r="F114" s="7"/>
      <c r="W114" s="5"/>
    </row>
    <row r="115" spans="3:23">
      <c r="C115" s="6"/>
      <c r="D115" s="12"/>
      <c r="F115" s="7"/>
      <c r="W115" s="5"/>
    </row>
    <row r="116" spans="3:23">
      <c r="C116" s="6"/>
      <c r="D116" s="12"/>
      <c r="F116" s="7"/>
      <c r="W116" s="5"/>
    </row>
    <row r="117" spans="3:23">
      <c r="C117" s="6"/>
      <c r="D117" s="12"/>
      <c r="F117" s="7"/>
      <c r="W117" s="5"/>
    </row>
    <row r="118" spans="3:23">
      <c r="C118" s="6"/>
      <c r="D118" s="12"/>
      <c r="F118" s="7"/>
      <c r="W118" s="5"/>
    </row>
    <row r="119" spans="3:23">
      <c r="C119" s="6"/>
      <c r="D119" s="12"/>
      <c r="F119" s="7"/>
      <c r="W119" s="5"/>
    </row>
    <row r="120" spans="3:23">
      <c r="C120" s="6"/>
      <c r="D120" s="12"/>
      <c r="F120" s="7"/>
      <c r="W120" s="5"/>
    </row>
    <row r="121" spans="3:23">
      <c r="C121" s="6"/>
      <c r="D121" s="12"/>
      <c r="F121" s="7"/>
      <c r="W121" s="5"/>
    </row>
    <row r="122" spans="3:23">
      <c r="C122" s="6"/>
      <c r="D122" s="12"/>
      <c r="F122" s="7"/>
      <c r="W122" s="5"/>
    </row>
    <row r="123" spans="3:23">
      <c r="C123" s="6"/>
      <c r="D123" s="12"/>
      <c r="F123" s="7"/>
      <c r="W123" s="5"/>
    </row>
    <row r="124" spans="3:23">
      <c r="C124" s="6"/>
      <c r="D124" s="12"/>
      <c r="F124" s="7"/>
      <c r="W124" s="5"/>
    </row>
    <row r="125" spans="3:23">
      <c r="C125" s="6"/>
      <c r="D125" s="12"/>
      <c r="F125" s="7"/>
      <c r="W125" s="5"/>
    </row>
    <row r="126" spans="3:23">
      <c r="C126" s="6"/>
      <c r="D126" s="12"/>
      <c r="F126" s="7"/>
      <c r="W126" s="5"/>
    </row>
    <row r="127" spans="3:23">
      <c r="C127" s="6"/>
      <c r="D127" s="12"/>
      <c r="F127" s="7"/>
      <c r="W127" s="5"/>
    </row>
    <row r="128" spans="3:23">
      <c r="C128" s="6"/>
      <c r="D128" s="12"/>
      <c r="F128" s="7"/>
      <c r="W128" s="5"/>
    </row>
    <row r="129" spans="3:23">
      <c r="C129" s="6"/>
      <c r="D129" s="12"/>
      <c r="F129" s="7"/>
      <c r="W129" s="5"/>
    </row>
    <row r="130" spans="3:23">
      <c r="C130" s="6"/>
      <c r="D130" s="12"/>
      <c r="F130" s="7"/>
      <c r="W130" s="5"/>
    </row>
    <row r="131" spans="3:23">
      <c r="C131" s="6"/>
      <c r="D131" s="12"/>
      <c r="F131" s="7"/>
      <c r="W131" s="5"/>
    </row>
    <row r="132" spans="3:23">
      <c r="C132" s="6"/>
      <c r="D132" s="12"/>
      <c r="F132" s="7"/>
      <c r="W132" s="5"/>
    </row>
    <row r="133" spans="3:23">
      <c r="C133" s="6"/>
      <c r="D133" s="12"/>
      <c r="F133" s="7"/>
      <c r="W133" s="5"/>
    </row>
    <row r="134" spans="3:23">
      <c r="C134" s="6"/>
      <c r="D134" s="12"/>
      <c r="F134" s="7"/>
      <c r="W134" s="5"/>
    </row>
    <row r="135" spans="3:23">
      <c r="C135" s="6"/>
      <c r="D135" s="12"/>
      <c r="F135" s="7"/>
      <c r="W135" s="5"/>
    </row>
    <row r="136" spans="3:23">
      <c r="C136" s="6"/>
      <c r="D136" s="12"/>
      <c r="F136" s="7"/>
      <c r="W136" s="5"/>
    </row>
    <row r="137" spans="3:23">
      <c r="C137" s="6"/>
      <c r="D137" s="12"/>
      <c r="F137" s="7"/>
      <c r="W137" s="5"/>
    </row>
    <row r="138" spans="3:23">
      <c r="C138" s="6"/>
      <c r="D138" s="12"/>
      <c r="F138" s="7"/>
      <c r="W138" s="5"/>
    </row>
    <row r="139" spans="3:23">
      <c r="C139" s="6"/>
      <c r="D139" s="12"/>
      <c r="F139" s="7"/>
      <c r="W139" s="5"/>
    </row>
    <row r="140" spans="3:23">
      <c r="C140" s="6"/>
      <c r="D140" s="12"/>
      <c r="F140" s="7"/>
      <c r="W140" s="5"/>
    </row>
    <row r="141" spans="3:23">
      <c r="C141" s="6"/>
      <c r="D141" s="12"/>
      <c r="F141" s="7"/>
      <c r="W141" s="5"/>
    </row>
    <row r="142" spans="3:23">
      <c r="C142" s="6"/>
      <c r="D142" s="12"/>
      <c r="F142" s="7"/>
      <c r="W142" s="5"/>
    </row>
    <row r="143" spans="3:23">
      <c r="C143" s="6"/>
      <c r="D143" s="12"/>
      <c r="F143" s="7"/>
      <c r="W143" s="5"/>
    </row>
    <row r="144" spans="3:23">
      <c r="C144" s="6"/>
      <c r="D144" s="12"/>
      <c r="F144" s="7"/>
      <c r="W144" s="5"/>
    </row>
    <row r="145" spans="3:23">
      <c r="C145" s="6"/>
      <c r="D145" s="12"/>
      <c r="F145" s="7"/>
      <c r="W145" s="5"/>
    </row>
    <row r="146" spans="3:23">
      <c r="C146" s="6"/>
      <c r="D146" s="12"/>
      <c r="F146" s="7"/>
      <c r="W146" s="5"/>
    </row>
    <row r="147" spans="3:23">
      <c r="C147" s="6"/>
      <c r="D147" s="12"/>
      <c r="F147" s="7"/>
      <c r="W147" s="5"/>
    </row>
    <row r="148" spans="3:23">
      <c r="C148" s="6"/>
      <c r="D148" s="12"/>
      <c r="F148" s="7"/>
      <c r="W148" s="5"/>
    </row>
    <row r="149" spans="3:23">
      <c r="C149" s="6"/>
      <c r="D149" s="12"/>
      <c r="F149" s="7"/>
      <c r="W149" s="5"/>
    </row>
    <row r="150" spans="3:23">
      <c r="C150" s="6"/>
      <c r="D150" s="12"/>
      <c r="F150" s="7"/>
      <c r="W150" s="5"/>
    </row>
    <row r="151" spans="3:23">
      <c r="C151" s="6"/>
      <c r="D151" s="12"/>
      <c r="F151" s="7"/>
      <c r="W151" s="5"/>
    </row>
    <row r="152" spans="3:23">
      <c r="C152" s="6"/>
      <c r="D152" s="12"/>
      <c r="F152" s="7"/>
      <c r="W152" s="5"/>
    </row>
    <row r="153" spans="3:23">
      <c r="C153" s="6"/>
      <c r="D153" s="12"/>
      <c r="F153" s="7"/>
      <c r="W153" s="5"/>
    </row>
    <row r="154" spans="3:23">
      <c r="C154" s="6"/>
      <c r="D154" s="12"/>
      <c r="F154" s="7"/>
      <c r="W154" s="5"/>
    </row>
    <row r="155" spans="3:23">
      <c r="C155" s="6"/>
      <c r="D155" s="12"/>
      <c r="F155" s="7"/>
      <c r="W155" s="5"/>
    </row>
    <row r="156" spans="3:23">
      <c r="C156" s="6"/>
      <c r="D156" s="12"/>
      <c r="F156" s="7"/>
      <c r="W156" s="5"/>
    </row>
    <row r="157" spans="3:23">
      <c r="C157" s="6"/>
      <c r="D157" s="12"/>
      <c r="F157" s="7"/>
      <c r="W157" s="5"/>
    </row>
    <row r="158" spans="3:23">
      <c r="C158" s="6"/>
      <c r="D158" s="12"/>
      <c r="F158" s="7"/>
      <c r="W158" s="5"/>
    </row>
    <row r="159" spans="3:23">
      <c r="C159" s="6"/>
      <c r="D159" s="12"/>
      <c r="F159" s="7"/>
      <c r="W159" s="5"/>
    </row>
    <row r="160" spans="3:23">
      <c r="C160" s="6"/>
      <c r="D160" s="12"/>
      <c r="F160" s="7"/>
      <c r="W160" s="5"/>
    </row>
    <row r="161" spans="3:23">
      <c r="C161" s="6"/>
      <c r="D161" s="12"/>
      <c r="F161" s="7"/>
      <c r="W161" s="5"/>
    </row>
    <row r="162" spans="3:23">
      <c r="C162" s="6"/>
      <c r="D162" s="12"/>
      <c r="F162" s="7"/>
      <c r="W162" s="5"/>
    </row>
    <row r="163" spans="3:23">
      <c r="C163" s="6"/>
      <c r="D163" s="12"/>
      <c r="F163" s="7"/>
      <c r="W163" s="5"/>
    </row>
    <row r="164" spans="3:23">
      <c r="C164" s="6"/>
      <c r="D164" s="12"/>
      <c r="F164" s="7"/>
      <c r="W164" s="5"/>
    </row>
    <row r="165" spans="3:23">
      <c r="C165" s="6"/>
      <c r="D165" s="12"/>
      <c r="F165" s="7"/>
      <c r="W165" s="5"/>
    </row>
    <row r="166" spans="3:23">
      <c r="C166" s="6"/>
      <c r="D166" s="12"/>
      <c r="F166" s="7"/>
      <c r="W166" s="5"/>
    </row>
    <row r="167" spans="3:23">
      <c r="C167" s="6"/>
      <c r="D167" s="12"/>
      <c r="F167" s="7"/>
      <c r="W167" s="5"/>
    </row>
    <row r="168" spans="3:23">
      <c r="C168" s="6"/>
      <c r="D168" s="12"/>
      <c r="F168" s="7"/>
      <c r="W168" s="5"/>
    </row>
    <row r="169" spans="3:23">
      <c r="C169" s="6"/>
      <c r="D169" s="12"/>
      <c r="F169" s="7"/>
      <c r="W169" s="5"/>
    </row>
    <row r="170" spans="3:23">
      <c r="C170" s="6"/>
      <c r="D170" s="12"/>
      <c r="F170" s="7"/>
      <c r="W170" s="5"/>
    </row>
    <row r="171" spans="3:23">
      <c r="C171" s="6"/>
      <c r="D171" s="12"/>
      <c r="F171" s="7"/>
      <c r="W171" s="5"/>
    </row>
    <row r="172" spans="3:23">
      <c r="C172" s="6"/>
      <c r="D172" s="12"/>
      <c r="F172" s="7"/>
      <c r="W172" s="5"/>
    </row>
    <row r="173" spans="3:23">
      <c r="C173" s="6"/>
      <c r="D173" s="12"/>
      <c r="F173" s="7"/>
      <c r="W173" s="5"/>
    </row>
    <row r="174" spans="3:23">
      <c r="C174" s="6"/>
      <c r="D174" s="12"/>
      <c r="F174" s="7"/>
      <c r="W174" s="5"/>
    </row>
    <row r="175" spans="3:23">
      <c r="C175" s="6"/>
      <c r="D175" s="12"/>
      <c r="F175" s="7"/>
      <c r="W175" s="5"/>
    </row>
    <row r="176" spans="3:23">
      <c r="C176" s="6"/>
      <c r="D176" s="12"/>
      <c r="F176" s="7"/>
      <c r="W176" s="5"/>
    </row>
    <row r="177" spans="3:23">
      <c r="C177" s="6"/>
      <c r="D177" s="12"/>
      <c r="F177" s="7"/>
      <c r="W177" s="5"/>
    </row>
    <row r="178" spans="3:23">
      <c r="C178" s="6"/>
      <c r="D178" s="12"/>
      <c r="F178" s="7"/>
      <c r="W178" s="5"/>
    </row>
    <row r="179" spans="3:23">
      <c r="C179" s="6"/>
      <c r="D179" s="12"/>
      <c r="F179" s="7"/>
      <c r="W179" s="5"/>
    </row>
    <row r="180" spans="3:23">
      <c r="C180" s="6"/>
      <c r="D180" s="12"/>
      <c r="F180" s="7"/>
      <c r="W180" s="5"/>
    </row>
    <row r="181" spans="3:23">
      <c r="C181" s="6"/>
      <c r="D181" s="12"/>
      <c r="F181" s="7"/>
      <c r="W181" s="5"/>
    </row>
    <row r="182" spans="3:23">
      <c r="C182" s="6"/>
      <c r="D182" s="12"/>
      <c r="F182" s="7"/>
      <c r="W182" s="5"/>
    </row>
    <row r="183" spans="3:23">
      <c r="C183" s="6"/>
      <c r="D183" s="12"/>
      <c r="F183" s="7"/>
      <c r="W183" s="5"/>
    </row>
    <row r="184" spans="3:23">
      <c r="C184" s="6"/>
      <c r="D184" s="12"/>
      <c r="F184" s="7"/>
      <c r="W184" s="5"/>
    </row>
    <row r="185" spans="3:23">
      <c r="C185" s="6"/>
      <c r="D185" s="12"/>
      <c r="F185" s="7"/>
      <c r="W185" s="5"/>
    </row>
    <row r="186" spans="3:23">
      <c r="C186" s="6"/>
      <c r="D186" s="12"/>
      <c r="F186" s="7"/>
      <c r="W186" s="5"/>
    </row>
    <row r="187" spans="3:23">
      <c r="C187" s="6"/>
      <c r="D187" s="12"/>
      <c r="F187" s="7"/>
      <c r="W187" s="5"/>
    </row>
    <row r="188" spans="3:23">
      <c r="C188" s="6"/>
      <c r="D188" s="12"/>
      <c r="F188" s="7"/>
      <c r="W188" s="5"/>
    </row>
    <row r="189" spans="3:23">
      <c r="C189" s="6"/>
      <c r="D189" s="12"/>
      <c r="F189" s="7"/>
      <c r="W189" s="5"/>
    </row>
    <row r="190" spans="3:23">
      <c r="C190" s="6"/>
      <c r="D190" s="12"/>
      <c r="F190" s="7"/>
      <c r="W190" s="5"/>
    </row>
    <row r="191" spans="3:23">
      <c r="C191" s="6"/>
      <c r="D191" s="12"/>
      <c r="F191" s="7"/>
      <c r="W191" s="5"/>
    </row>
    <row r="192" spans="3:23">
      <c r="C192" s="6"/>
      <c r="D192" s="12"/>
      <c r="F192" s="7"/>
      <c r="W192" s="5"/>
    </row>
    <row r="193" spans="3:23">
      <c r="C193" s="6"/>
      <c r="D193" s="12"/>
      <c r="F193" s="7"/>
      <c r="W193" s="5"/>
    </row>
    <row r="194" spans="3:23">
      <c r="C194" s="6"/>
      <c r="D194" s="12"/>
      <c r="F194" s="7"/>
      <c r="W194" s="5"/>
    </row>
    <row r="195" spans="3:23">
      <c r="C195" s="6"/>
      <c r="D195" s="12"/>
      <c r="F195" s="7"/>
      <c r="W195" s="5"/>
    </row>
    <row r="196" spans="3:23">
      <c r="C196" s="6"/>
      <c r="D196" s="12"/>
      <c r="F196" s="7"/>
      <c r="W196" s="5"/>
    </row>
    <row r="197" spans="3:23">
      <c r="C197" s="6"/>
      <c r="D197" s="12"/>
      <c r="F197" s="7"/>
      <c r="W197" s="5"/>
    </row>
    <row r="198" spans="3:23">
      <c r="C198" s="6"/>
      <c r="D198" s="12"/>
      <c r="F198" s="7"/>
      <c r="W198" s="5"/>
    </row>
    <row r="199" spans="3:23">
      <c r="C199" s="6"/>
      <c r="D199" s="12"/>
      <c r="F199" s="7"/>
      <c r="W199" s="5"/>
    </row>
    <row r="200" spans="3:23">
      <c r="C200" s="6"/>
      <c r="D200" s="12"/>
      <c r="F200" s="7"/>
      <c r="W200" s="5"/>
    </row>
    <row r="201" spans="3:23">
      <c r="C201" s="6"/>
      <c r="D201" s="12"/>
      <c r="F201" s="7"/>
      <c r="W201" s="5"/>
    </row>
    <row r="202" spans="3:23">
      <c r="C202" s="6"/>
      <c r="D202" s="12"/>
      <c r="F202" s="7"/>
      <c r="W202" s="5"/>
    </row>
    <row r="203" spans="3:23">
      <c r="C203" s="6"/>
      <c r="D203" s="12"/>
      <c r="F203" s="7"/>
      <c r="W203" s="5"/>
    </row>
    <row r="204" spans="3:23">
      <c r="C204" s="6"/>
      <c r="D204" s="12"/>
      <c r="F204" s="7"/>
      <c r="W204" s="5"/>
    </row>
    <row r="205" spans="3:23">
      <c r="C205" s="6"/>
      <c r="D205" s="12"/>
      <c r="F205" s="7"/>
      <c r="W205" s="5"/>
    </row>
    <row r="206" spans="3:23">
      <c r="C206" s="6"/>
      <c r="D206" s="12"/>
      <c r="F206" s="7"/>
      <c r="W206" s="5"/>
    </row>
    <row r="207" spans="3:23">
      <c r="C207" s="6"/>
      <c r="D207" s="12"/>
      <c r="F207" s="7"/>
      <c r="W207" s="5"/>
    </row>
    <row r="208" spans="3:23">
      <c r="C208" s="6"/>
      <c r="D208" s="12"/>
      <c r="F208" s="7"/>
      <c r="W208" s="5"/>
    </row>
    <row r="209" spans="3:23">
      <c r="C209" s="6"/>
      <c r="D209" s="12"/>
      <c r="F209" s="7"/>
      <c r="W209" s="5"/>
    </row>
    <row r="210" spans="3:23">
      <c r="C210" s="6"/>
      <c r="D210" s="12"/>
      <c r="F210" s="7"/>
      <c r="W210" s="5"/>
    </row>
    <row r="211" spans="3:23">
      <c r="C211" s="6"/>
      <c r="D211" s="12"/>
      <c r="F211" s="7"/>
      <c r="W211" s="5"/>
    </row>
    <row r="212" spans="3:23">
      <c r="C212" s="6"/>
      <c r="D212" s="12"/>
      <c r="F212" s="7"/>
      <c r="W212" s="5"/>
    </row>
    <row r="213" spans="3:23">
      <c r="C213" s="6"/>
      <c r="D213" s="12"/>
      <c r="F213" s="7"/>
      <c r="W213" s="5"/>
    </row>
    <row r="214" spans="3:23">
      <c r="C214" s="6"/>
      <c r="D214" s="12"/>
      <c r="F214" s="7"/>
      <c r="W214" s="5"/>
    </row>
    <row r="215" spans="3:23">
      <c r="C215" s="6"/>
      <c r="D215" s="12"/>
      <c r="F215" s="7"/>
      <c r="W215" s="5"/>
    </row>
    <row r="216" spans="3:23">
      <c r="C216" s="6"/>
      <c r="D216" s="12"/>
      <c r="F216" s="7"/>
      <c r="W216" s="5"/>
    </row>
    <row r="217" spans="3:23">
      <c r="C217" s="6"/>
      <c r="D217" s="12"/>
      <c r="F217" s="7"/>
      <c r="W217" s="5"/>
    </row>
    <row r="218" spans="3:23">
      <c r="C218" s="6"/>
      <c r="D218" s="12"/>
      <c r="F218" s="7"/>
      <c r="W218" s="5"/>
    </row>
    <row r="219" spans="3:23">
      <c r="C219" s="6"/>
      <c r="D219" s="12"/>
      <c r="F219" s="7"/>
      <c r="W219" s="5"/>
    </row>
    <row r="220" spans="3:23">
      <c r="C220" s="6"/>
      <c r="D220" s="12"/>
      <c r="F220" s="7"/>
      <c r="W220" s="5"/>
    </row>
    <row r="221" spans="3:23">
      <c r="C221" s="6"/>
      <c r="D221" s="12"/>
      <c r="F221" s="7"/>
      <c r="W221" s="5"/>
    </row>
    <row r="222" spans="3:23">
      <c r="C222" s="6"/>
      <c r="D222" s="12"/>
      <c r="F222" s="7"/>
      <c r="W222" s="5"/>
    </row>
    <row r="223" spans="3:23">
      <c r="C223" s="6"/>
      <c r="D223" s="12"/>
      <c r="F223" s="7"/>
      <c r="W223" s="5"/>
    </row>
    <row r="224" spans="3:23">
      <c r="C224" s="6"/>
      <c r="D224" s="12"/>
      <c r="F224" s="7"/>
      <c r="W224" s="5"/>
    </row>
    <row r="225" spans="3:23">
      <c r="C225" s="6"/>
      <c r="D225" s="12"/>
      <c r="F225" s="7"/>
      <c r="W225" s="5"/>
    </row>
    <row r="226" spans="3:23">
      <c r="C226" s="6"/>
      <c r="D226" s="12"/>
      <c r="F226" s="7"/>
      <c r="W226" s="5"/>
    </row>
    <row r="227" spans="3:23">
      <c r="C227" s="6"/>
      <c r="D227" s="12"/>
      <c r="F227" s="7"/>
      <c r="W227" s="5"/>
    </row>
    <row r="228" spans="3:23">
      <c r="C228" s="6"/>
      <c r="D228" s="12"/>
      <c r="F228" s="7"/>
      <c r="W228" s="5"/>
    </row>
    <row r="229" spans="3:23">
      <c r="C229" s="6"/>
      <c r="D229" s="12"/>
      <c r="F229" s="7"/>
      <c r="W229" s="5"/>
    </row>
    <row r="230" spans="3:23">
      <c r="C230" s="6"/>
      <c r="D230" s="12"/>
      <c r="F230" s="7"/>
      <c r="W230" s="5"/>
    </row>
    <row r="231" spans="3:23">
      <c r="C231" s="6"/>
      <c r="D231" s="12"/>
      <c r="F231" s="7"/>
      <c r="W231" s="5"/>
    </row>
    <row r="232" spans="3:23">
      <c r="C232" s="6"/>
      <c r="D232" s="12"/>
      <c r="F232" s="7"/>
      <c r="W232" s="5"/>
    </row>
    <row r="233" spans="3:23">
      <c r="C233" s="6"/>
      <c r="D233" s="12"/>
      <c r="F233" s="7"/>
      <c r="W233" s="5"/>
    </row>
    <row r="234" spans="3:23">
      <c r="C234" s="6"/>
      <c r="D234" s="12"/>
      <c r="F234" s="7"/>
      <c r="W234" s="5"/>
    </row>
    <row r="235" spans="3:23">
      <c r="C235" s="6"/>
      <c r="D235" s="12"/>
      <c r="F235" s="7"/>
      <c r="W235" s="5"/>
    </row>
    <row r="236" spans="3:23">
      <c r="C236" s="6"/>
      <c r="D236" s="12"/>
      <c r="F236" s="7"/>
      <c r="W236" s="5"/>
    </row>
    <row r="237" spans="3:23">
      <c r="C237" s="6"/>
      <c r="D237" s="12"/>
      <c r="F237" s="7"/>
      <c r="W237" s="5"/>
    </row>
    <row r="238" spans="3:23">
      <c r="C238" s="6"/>
      <c r="D238" s="12"/>
      <c r="F238" s="7"/>
      <c r="W238" s="5"/>
    </row>
    <row r="239" spans="3:23">
      <c r="C239" s="6"/>
      <c r="D239" s="12"/>
      <c r="F239" s="7"/>
      <c r="W239" s="5"/>
    </row>
    <row r="240" spans="3:23">
      <c r="C240" s="6"/>
      <c r="D240" s="12"/>
      <c r="F240" s="7"/>
      <c r="W240" s="5"/>
    </row>
    <row r="241" spans="3:23">
      <c r="C241" s="6"/>
      <c r="D241" s="12"/>
      <c r="F241" s="7"/>
      <c r="W241" s="5"/>
    </row>
    <row r="242" spans="3:23">
      <c r="C242" s="6"/>
      <c r="D242" s="12"/>
      <c r="F242" s="7"/>
      <c r="W242" s="5"/>
    </row>
    <row r="243" spans="3:23">
      <c r="C243" s="6"/>
      <c r="D243" s="12"/>
      <c r="F243" s="7"/>
      <c r="W243" s="5"/>
    </row>
    <row r="244" spans="3:23">
      <c r="C244" s="6"/>
      <c r="D244" s="12"/>
      <c r="F244" s="7"/>
      <c r="W244" s="5"/>
    </row>
    <row r="245" spans="3:23">
      <c r="C245" s="6"/>
      <c r="D245" s="12"/>
      <c r="F245" s="7"/>
      <c r="W245" s="5"/>
    </row>
    <row r="246" spans="3:23">
      <c r="C246" s="6"/>
      <c r="D246" s="12"/>
      <c r="F246" s="7"/>
      <c r="W246" s="5"/>
    </row>
    <row r="247" spans="3:23">
      <c r="C247" s="6"/>
      <c r="D247" s="12"/>
      <c r="F247" s="7"/>
      <c r="W247" s="5"/>
    </row>
    <row r="248" spans="3:23">
      <c r="C248" s="6"/>
      <c r="D248" s="12"/>
      <c r="F248" s="7"/>
      <c r="W248" s="5"/>
    </row>
    <row r="249" spans="3:23">
      <c r="C249" s="6"/>
      <c r="D249" s="12"/>
      <c r="F249" s="7"/>
      <c r="W249" s="5"/>
    </row>
    <row r="250" spans="3:23">
      <c r="C250" s="6"/>
      <c r="D250" s="12"/>
      <c r="F250" s="7"/>
      <c r="W250" s="5"/>
    </row>
    <row r="251" spans="3:23">
      <c r="C251" s="6"/>
      <c r="D251" s="12"/>
      <c r="F251" s="7"/>
      <c r="W251" s="5"/>
    </row>
    <row r="252" spans="3:23">
      <c r="C252" s="6"/>
      <c r="D252" s="12"/>
      <c r="F252" s="7"/>
      <c r="W252" s="5"/>
    </row>
    <row r="253" spans="3:23">
      <c r="C253" s="6"/>
      <c r="D253" s="12"/>
      <c r="F253" s="7"/>
      <c r="W253" s="5"/>
    </row>
    <row r="254" spans="3:23">
      <c r="C254" s="6"/>
      <c r="D254" s="12"/>
      <c r="F254" s="7"/>
      <c r="W254" s="5"/>
    </row>
    <row r="255" spans="3:23">
      <c r="C255" s="6"/>
      <c r="D255" s="12"/>
      <c r="F255" s="7"/>
      <c r="W255" s="5"/>
    </row>
    <row r="256" spans="3:23">
      <c r="C256" s="6"/>
      <c r="D256" s="12"/>
      <c r="F256" s="7"/>
      <c r="W256" s="5"/>
    </row>
    <row r="257" spans="3:23">
      <c r="C257" s="6"/>
      <c r="D257" s="12"/>
      <c r="F257" s="7"/>
      <c r="W257" s="5"/>
    </row>
    <row r="258" spans="3:23">
      <c r="C258" s="6"/>
      <c r="D258" s="12"/>
      <c r="F258" s="7"/>
      <c r="W258" s="5"/>
    </row>
    <row r="259" spans="3:23">
      <c r="C259" s="6"/>
      <c r="D259" s="12"/>
      <c r="F259" s="7"/>
      <c r="W259" s="5"/>
    </row>
    <row r="260" spans="3:23">
      <c r="C260" s="6"/>
      <c r="D260" s="12"/>
      <c r="F260" s="7"/>
      <c r="W260" s="5"/>
    </row>
    <row r="261" spans="3:23">
      <c r="C261" s="6"/>
      <c r="D261" s="12"/>
      <c r="F261" s="7"/>
      <c r="W261" s="5"/>
    </row>
    <row r="262" spans="3:23">
      <c r="C262" s="6"/>
      <c r="D262" s="12"/>
      <c r="F262" s="7"/>
      <c r="W262" s="5"/>
    </row>
    <row r="263" spans="3:23">
      <c r="C263" s="6"/>
      <c r="D263" s="12"/>
      <c r="F263" s="7"/>
      <c r="W263" s="5"/>
    </row>
    <row r="264" spans="3:23">
      <c r="C264" s="6"/>
      <c r="D264" s="12"/>
      <c r="F264" s="7"/>
      <c r="W264" s="5"/>
    </row>
    <row r="265" spans="3:23">
      <c r="C265" s="6"/>
      <c r="D265" s="12"/>
      <c r="F265" s="7"/>
      <c r="W265" s="5"/>
    </row>
    <row r="266" spans="3:23">
      <c r="C266" s="6"/>
      <c r="D266" s="12"/>
      <c r="F266" s="7"/>
      <c r="W266" s="5"/>
    </row>
    <row r="267" spans="3:23">
      <c r="C267" s="6"/>
      <c r="D267" s="12"/>
      <c r="F267" s="7"/>
      <c r="W267" s="5"/>
    </row>
    <row r="268" spans="3:23">
      <c r="C268" s="6"/>
      <c r="D268" s="12"/>
      <c r="F268" s="7"/>
      <c r="W268" s="5"/>
    </row>
    <row r="269" spans="3:23">
      <c r="C269" s="6"/>
      <c r="D269" s="12"/>
      <c r="F269" s="7"/>
      <c r="W269" s="5"/>
    </row>
    <row r="270" spans="3:23">
      <c r="C270" s="6"/>
      <c r="D270" s="12"/>
      <c r="F270" s="7"/>
      <c r="W270" s="5"/>
    </row>
    <row r="271" spans="3:23">
      <c r="C271" s="6"/>
      <c r="D271" s="12"/>
      <c r="F271" s="7"/>
      <c r="W271" s="5"/>
    </row>
    <row r="272" spans="3:23">
      <c r="C272" s="6"/>
      <c r="D272" s="12"/>
      <c r="F272" s="7"/>
      <c r="W272" s="5"/>
    </row>
    <row r="273" spans="3:23">
      <c r="C273" s="6"/>
      <c r="D273" s="12"/>
      <c r="F273" s="7"/>
      <c r="W273" s="5"/>
    </row>
    <row r="274" spans="3:23">
      <c r="C274" s="6"/>
      <c r="D274" s="12"/>
      <c r="F274" s="7"/>
      <c r="W274" s="5"/>
    </row>
    <row r="275" spans="3:23">
      <c r="C275" s="6"/>
      <c r="D275" s="12"/>
      <c r="F275" s="7"/>
      <c r="W275" s="5"/>
    </row>
    <row r="276" spans="3:23">
      <c r="C276" s="6"/>
      <c r="D276" s="12"/>
      <c r="F276" s="7"/>
      <c r="W276" s="5"/>
    </row>
    <row r="277" spans="3:23">
      <c r="C277" s="6"/>
      <c r="D277" s="12"/>
      <c r="F277" s="7"/>
      <c r="W277" s="5"/>
    </row>
    <row r="278" spans="3:23">
      <c r="C278" s="6"/>
      <c r="D278" s="12"/>
      <c r="F278" s="7"/>
      <c r="W278" s="5"/>
    </row>
    <row r="279" spans="3:23">
      <c r="C279" s="6"/>
      <c r="D279" s="12"/>
      <c r="F279" s="7"/>
      <c r="W279" s="5"/>
    </row>
    <row r="280" spans="3:23">
      <c r="C280" s="6"/>
      <c r="D280" s="12"/>
      <c r="F280" s="7"/>
      <c r="W280" s="5"/>
    </row>
    <row r="281" spans="3:23">
      <c r="C281" s="6"/>
      <c r="D281" s="12"/>
      <c r="F281" s="7"/>
      <c r="W281" s="5"/>
    </row>
    <row r="282" spans="3:23">
      <c r="C282" s="6"/>
      <c r="D282" s="12"/>
      <c r="F282" s="7"/>
      <c r="W282" s="5"/>
    </row>
    <row r="283" spans="3:23">
      <c r="C283" s="6"/>
      <c r="D283" s="12"/>
      <c r="F283" s="7"/>
      <c r="W283" s="5"/>
    </row>
    <row r="284" spans="3:23">
      <c r="C284" s="6"/>
      <c r="D284" s="12"/>
      <c r="F284" s="7"/>
      <c r="W284" s="5"/>
    </row>
    <row r="285" spans="3:23">
      <c r="C285" s="6"/>
      <c r="D285" s="12"/>
      <c r="F285" s="7"/>
      <c r="W285" s="5"/>
    </row>
    <row r="286" spans="3:23">
      <c r="C286" s="6"/>
      <c r="D286" s="12"/>
      <c r="F286" s="7"/>
      <c r="W286" s="5"/>
    </row>
    <row r="287" spans="3:23">
      <c r="C287" s="6"/>
      <c r="D287" s="12"/>
      <c r="F287" s="7"/>
      <c r="W287" s="5"/>
    </row>
    <row r="288" spans="3:23">
      <c r="C288" s="6"/>
      <c r="D288" s="12"/>
      <c r="F288" s="7"/>
      <c r="W288" s="5"/>
    </row>
    <row r="289" spans="3:23">
      <c r="C289" s="6"/>
      <c r="D289" s="12"/>
      <c r="F289" s="7"/>
      <c r="W289" s="5"/>
    </row>
    <row r="290" spans="3:23">
      <c r="C290" s="6"/>
      <c r="D290" s="12"/>
      <c r="F290" s="7"/>
      <c r="W290" s="5"/>
    </row>
    <row r="291" spans="3:23">
      <c r="C291" s="6"/>
      <c r="D291" s="12"/>
      <c r="F291" s="7"/>
      <c r="W291" s="5"/>
    </row>
    <row r="292" spans="3:23">
      <c r="C292" s="6"/>
      <c r="D292" s="12"/>
      <c r="F292" s="7"/>
      <c r="W292" s="5"/>
    </row>
    <row r="293" spans="3:23">
      <c r="C293" s="6"/>
      <c r="D293" s="12"/>
      <c r="F293" s="7"/>
      <c r="W293" s="5"/>
    </row>
    <row r="294" spans="3:23">
      <c r="C294" s="6"/>
      <c r="D294" s="11"/>
      <c r="F294" s="7"/>
      <c r="W294" s="5"/>
    </row>
    <row r="295" spans="3:23">
      <c r="C295" s="6"/>
      <c r="D295" s="11"/>
      <c r="F295" s="7"/>
      <c r="W295" s="5"/>
    </row>
    <row r="296" spans="3:23">
      <c r="C296" s="6"/>
      <c r="D296" s="11"/>
      <c r="F296" s="7"/>
      <c r="W296" s="5"/>
    </row>
    <row r="297" spans="3:23">
      <c r="C297" s="6"/>
      <c r="D297" s="11"/>
      <c r="F297" s="7"/>
      <c r="W297" s="5"/>
    </row>
    <row r="298" spans="3:23">
      <c r="C298" s="6"/>
      <c r="D298" s="11"/>
      <c r="F298" s="7"/>
      <c r="W298" s="5"/>
    </row>
    <row r="299" spans="3:23">
      <c r="C299" s="6"/>
      <c r="D299" s="11"/>
      <c r="F299" s="7"/>
      <c r="W299" s="5"/>
    </row>
    <row r="300" spans="3:23">
      <c r="C300" s="6"/>
      <c r="D300" s="11"/>
      <c r="F300" s="7"/>
      <c r="W300" s="5"/>
    </row>
    <row r="301" spans="3:23">
      <c r="C301" s="6"/>
      <c r="D301" s="11"/>
      <c r="F301" s="7"/>
      <c r="W301" s="5"/>
    </row>
    <row r="302" spans="3:23">
      <c r="C302" s="6"/>
      <c r="D302" s="11"/>
      <c r="F302" s="7"/>
      <c r="W302" s="5"/>
    </row>
    <row r="303" spans="3:23">
      <c r="C303" s="6"/>
      <c r="D303" s="11"/>
      <c r="F303" s="7"/>
      <c r="W303" s="5"/>
    </row>
    <row r="304" spans="3:23">
      <c r="C304" s="6"/>
      <c r="D304" s="11"/>
      <c r="F304" s="7"/>
      <c r="W304" s="5"/>
    </row>
    <row r="305" spans="3:23">
      <c r="C305" s="6"/>
      <c r="D305" s="11"/>
      <c r="F305" s="7"/>
      <c r="W305" s="5"/>
    </row>
    <row r="306" spans="3:23">
      <c r="C306" s="6"/>
      <c r="D306" s="11"/>
      <c r="F306" s="7"/>
      <c r="W306" s="5"/>
    </row>
    <row r="307" spans="3:23">
      <c r="C307" s="6"/>
      <c r="D307" s="11"/>
      <c r="F307" s="7"/>
      <c r="W307" s="5"/>
    </row>
    <row r="308" spans="3:23">
      <c r="C308" s="6"/>
      <c r="D308" s="11"/>
      <c r="F308" s="7"/>
      <c r="W308" s="5"/>
    </row>
    <row r="309" spans="3:23">
      <c r="C309" s="6"/>
      <c r="D309" s="11"/>
      <c r="F309" s="7"/>
      <c r="W309" s="5"/>
    </row>
    <row r="310" spans="3:23">
      <c r="C310" s="6"/>
      <c r="D310" s="11"/>
      <c r="F310" s="7"/>
      <c r="W310" s="5"/>
    </row>
    <row r="311" spans="3:23">
      <c r="C311" s="6"/>
      <c r="D311" s="11"/>
      <c r="F311" s="7"/>
      <c r="W311" s="5"/>
    </row>
    <row r="312" spans="3:23">
      <c r="C312" s="6"/>
      <c r="D312" s="11"/>
      <c r="F312" s="7"/>
      <c r="W312" s="5"/>
    </row>
    <row r="313" spans="3:23">
      <c r="C313" s="6"/>
      <c r="D313" s="11"/>
      <c r="F313" s="7"/>
      <c r="W313" s="5"/>
    </row>
    <row r="314" spans="3:23">
      <c r="C314" s="6"/>
      <c r="D314" s="11"/>
      <c r="F314" s="7"/>
      <c r="W314" s="5"/>
    </row>
    <row r="315" spans="3:23">
      <c r="C315" s="6"/>
      <c r="D315" s="11"/>
      <c r="F315" s="7"/>
      <c r="W315" s="5"/>
    </row>
    <row r="316" spans="3:23">
      <c r="C316" s="6"/>
      <c r="D316" s="11"/>
      <c r="F316" s="7"/>
      <c r="W316" s="5"/>
    </row>
    <row r="317" spans="3:23">
      <c r="C317" s="6"/>
      <c r="D317" s="11"/>
      <c r="F317" s="7"/>
      <c r="W317" s="5"/>
    </row>
    <row r="318" spans="3:23">
      <c r="C318" s="6"/>
      <c r="D318" s="11"/>
      <c r="F318" s="7"/>
      <c r="W318" s="5"/>
    </row>
    <row r="319" spans="3:23">
      <c r="C319" s="6"/>
      <c r="D319" s="11"/>
      <c r="F319" s="7"/>
      <c r="W319" s="5"/>
    </row>
    <row r="320" spans="3:23">
      <c r="C320" s="6"/>
      <c r="D320" s="11"/>
      <c r="F320" s="7"/>
      <c r="W320" s="5"/>
    </row>
    <row r="321" spans="3:23">
      <c r="C321" s="6"/>
      <c r="D321" s="11"/>
      <c r="F321" s="7"/>
      <c r="W321" s="5"/>
    </row>
    <row r="322" spans="3:23">
      <c r="C322" s="6"/>
      <c r="D322" s="11"/>
      <c r="F322" s="7"/>
      <c r="W322" s="5"/>
    </row>
    <row r="323" spans="3:23">
      <c r="C323" s="6"/>
      <c r="D323" s="11"/>
      <c r="F323" s="7"/>
      <c r="W323" s="5"/>
    </row>
    <row r="324" spans="3:23">
      <c r="C324" s="6"/>
      <c r="D324" s="11"/>
      <c r="F324" s="7"/>
      <c r="W324" s="5"/>
    </row>
    <row r="325" spans="3:23">
      <c r="C325" s="6"/>
      <c r="D325" s="11"/>
      <c r="F325" s="7"/>
      <c r="W325" s="5"/>
    </row>
    <row r="326" spans="3:23">
      <c r="C326" s="6"/>
      <c r="D326" s="11"/>
      <c r="F326" s="7"/>
      <c r="W326" s="5"/>
    </row>
    <row r="327" spans="3:23">
      <c r="C327" s="6"/>
      <c r="D327" s="11"/>
      <c r="F327" s="7"/>
      <c r="W327" s="5"/>
    </row>
    <row r="328" spans="3:23">
      <c r="C328" s="6"/>
      <c r="D328" s="11"/>
      <c r="F328" s="7"/>
      <c r="W328" s="5"/>
    </row>
    <row r="329" spans="3:23">
      <c r="C329" s="6"/>
      <c r="D329" s="11"/>
      <c r="F329" s="7"/>
      <c r="W329" s="5"/>
    </row>
    <row r="330" spans="3:23">
      <c r="C330" s="6"/>
      <c r="D330" s="11"/>
      <c r="F330" s="7"/>
      <c r="W330" s="5"/>
    </row>
    <row r="331" spans="3:23">
      <c r="C331" s="6"/>
      <c r="D331" s="11"/>
      <c r="F331" s="7"/>
      <c r="W331" s="5"/>
    </row>
    <row r="332" spans="3:23">
      <c r="C332" s="6"/>
      <c r="D332" s="11"/>
      <c r="F332" s="7"/>
      <c r="W332" s="5"/>
    </row>
    <row r="333" spans="3:23">
      <c r="C333" s="6"/>
      <c r="D333" s="11"/>
      <c r="F333" s="7"/>
      <c r="W333" s="5"/>
    </row>
    <row r="334" spans="3:23">
      <c r="C334" s="6"/>
      <c r="D334" s="11"/>
      <c r="F334" s="7"/>
      <c r="W334" s="5"/>
    </row>
    <row r="335" spans="3:23">
      <c r="C335" s="6"/>
      <c r="D335" s="11"/>
      <c r="F335" s="7"/>
      <c r="W335" s="5"/>
    </row>
    <row r="336" spans="3:23">
      <c r="C336" s="6"/>
      <c r="D336" s="11"/>
      <c r="F336" s="7"/>
      <c r="W336" s="5"/>
    </row>
    <row r="337" spans="3:23">
      <c r="C337" s="6"/>
      <c r="D337" s="11"/>
      <c r="F337" s="7"/>
      <c r="W337" s="5"/>
    </row>
    <row r="338" spans="3:23">
      <c r="C338" s="6"/>
      <c r="D338" s="11"/>
      <c r="F338" s="7"/>
      <c r="W338" s="5"/>
    </row>
    <row r="339" spans="3:23">
      <c r="C339" s="6"/>
      <c r="D339" s="11"/>
      <c r="F339" s="7"/>
      <c r="W339" s="5"/>
    </row>
    <row r="340" spans="3:23">
      <c r="C340" s="6"/>
      <c r="D340" s="11"/>
      <c r="F340" s="7"/>
      <c r="W340" s="5"/>
    </row>
    <row r="341" spans="3:23">
      <c r="C341" s="6"/>
      <c r="D341" s="11"/>
      <c r="F341" s="7"/>
      <c r="W341" s="5"/>
    </row>
    <row r="342" spans="3:23">
      <c r="C342" s="6"/>
      <c r="D342" s="11"/>
      <c r="F342" s="7"/>
      <c r="W342" s="5"/>
    </row>
    <row r="343" spans="3:23">
      <c r="C343" s="6"/>
      <c r="D343" s="11"/>
      <c r="F343" s="7"/>
      <c r="W343" s="5"/>
    </row>
    <row r="344" spans="3:23">
      <c r="C344" s="6"/>
      <c r="D344" s="11"/>
      <c r="F344" s="7"/>
      <c r="W344" s="5"/>
    </row>
    <row r="345" spans="3:23">
      <c r="C345" s="6"/>
      <c r="D345" s="11"/>
      <c r="F345" s="7"/>
      <c r="W345" s="5"/>
    </row>
    <row r="346" spans="3:23">
      <c r="C346" s="6"/>
      <c r="D346" s="11"/>
      <c r="F346" s="7"/>
      <c r="W346" s="5"/>
    </row>
    <row r="347" spans="3:23">
      <c r="C347" s="6"/>
      <c r="D347" s="11"/>
      <c r="F347" s="7"/>
      <c r="W347" s="5"/>
    </row>
    <row r="348" spans="3:23">
      <c r="C348" s="6"/>
      <c r="D348" s="11"/>
      <c r="F348" s="7"/>
      <c r="W348" s="5"/>
    </row>
    <row r="349" spans="3:23">
      <c r="C349" s="6"/>
      <c r="D349" s="11"/>
      <c r="F349" s="7"/>
      <c r="W349" s="5"/>
    </row>
    <row r="350" spans="3:23">
      <c r="C350" s="6"/>
      <c r="D350" s="11"/>
      <c r="F350" s="7"/>
      <c r="W350" s="5"/>
    </row>
    <row r="351" spans="3:23">
      <c r="C351" s="6"/>
      <c r="D351" s="11"/>
      <c r="F351" s="7"/>
      <c r="W351" s="5"/>
    </row>
    <row r="352" spans="3:23">
      <c r="C352" s="6"/>
      <c r="D352" s="11"/>
      <c r="F352" s="7"/>
      <c r="W352" s="5"/>
    </row>
    <row r="353" spans="3:23">
      <c r="C353" s="6"/>
      <c r="D353" s="11"/>
      <c r="F353" s="7"/>
      <c r="W353" s="5"/>
    </row>
    <row r="354" spans="3:23">
      <c r="C354" s="6"/>
      <c r="D354" s="11"/>
      <c r="F354" s="7"/>
      <c r="W354" s="5"/>
    </row>
    <row r="355" spans="3:23">
      <c r="C355" s="6"/>
      <c r="D355" s="11"/>
      <c r="F355" s="7"/>
      <c r="W355" s="5"/>
    </row>
    <row r="356" spans="3:23">
      <c r="C356" s="6"/>
      <c r="D356" s="11"/>
      <c r="F356" s="7"/>
      <c r="W356" s="5"/>
    </row>
    <row r="357" spans="3:23">
      <c r="C357" s="6"/>
      <c r="D357" s="11"/>
      <c r="F357" s="7"/>
      <c r="W357" s="5"/>
    </row>
    <row r="358" spans="3:23">
      <c r="C358" s="6"/>
      <c r="D358" s="11"/>
      <c r="F358" s="7"/>
      <c r="W358" s="5"/>
    </row>
    <row r="359" spans="3:23">
      <c r="C359" s="6"/>
      <c r="D359" s="11"/>
      <c r="F359" s="7"/>
      <c r="W359" s="5"/>
    </row>
    <row r="360" spans="3:23">
      <c r="C360" s="6"/>
      <c r="D360" s="11"/>
      <c r="F360" s="7"/>
      <c r="W360" s="5"/>
    </row>
    <row r="361" spans="3:23">
      <c r="C361" s="6"/>
      <c r="D361" s="11"/>
      <c r="F361" s="7"/>
      <c r="W361" s="5"/>
    </row>
    <row r="362" spans="3:23">
      <c r="C362" s="6"/>
      <c r="D362" s="11"/>
      <c r="F362" s="7"/>
      <c r="W362" s="5"/>
    </row>
    <row r="363" spans="3:23">
      <c r="C363" s="6"/>
      <c r="D363" s="11"/>
      <c r="F363" s="7"/>
      <c r="W363" s="5"/>
    </row>
    <row r="364" spans="3:23">
      <c r="C364" s="6"/>
      <c r="D364" s="11"/>
      <c r="F364" s="7"/>
      <c r="W364" s="5"/>
    </row>
    <row r="365" spans="3:23">
      <c r="C365" s="6"/>
      <c r="D365" s="11"/>
      <c r="F365" s="7"/>
      <c r="W365" s="5"/>
    </row>
    <row r="366" spans="3:23">
      <c r="C366" s="6"/>
      <c r="D366" s="11"/>
      <c r="F366" s="7"/>
      <c r="W366" s="5"/>
    </row>
    <row r="367" spans="3:23">
      <c r="C367" s="6"/>
      <c r="D367" s="11"/>
      <c r="F367" s="7"/>
      <c r="W367" s="5"/>
    </row>
    <row r="368" spans="3:23">
      <c r="C368" s="6"/>
      <c r="D368" s="11"/>
      <c r="F368" s="7"/>
      <c r="W368" s="5"/>
    </row>
    <row r="369" spans="3:23">
      <c r="C369" s="6"/>
      <c r="D369" s="11"/>
      <c r="F369" s="7"/>
      <c r="W369" s="5"/>
    </row>
    <row r="370" spans="3:23">
      <c r="C370" s="6"/>
      <c r="D370" s="11"/>
      <c r="F370" s="7"/>
      <c r="W370" s="5"/>
    </row>
    <row r="371" spans="3:23">
      <c r="C371" s="6"/>
      <c r="D371" s="11"/>
      <c r="F371" s="7"/>
      <c r="W371" s="5"/>
    </row>
    <row r="372" spans="3:23">
      <c r="C372" s="6"/>
      <c r="D372" s="11"/>
      <c r="F372" s="7"/>
      <c r="W372" s="5"/>
    </row>
    <row r="373" spans="3:23">
      <c r="C373" s="6"/>
      <c r="D373" s="11"/>
      <c r="F373" s="7"/>
      <c r="W373" s="5"/>
    </row>
    <row r="374" spans="3:23">
      <c r="C374" s="6"/>
      <c r="D374" s="11"/>
      <c r="F374" s="7"/>
      <c r="W374" s="5"/>
    </row>
    <row r="375" spans="3:23">
      <c r="C375" s="6"/>
      <c r="D375" s="11"/>
      <c r="F375" s="7"/>
      <c r="W375" s="5"/>
    </row>
    <row r="376" spans="3:23">
      <c r="C376" s="6"/>
      <c r="D376" s="11"/>
      <c r="F376" s="7"/>
      <c r="W376" s="5"/>
    </row>
    <row r="377" spans="3:23">
      <c r="C377" s="6"/>
      <c r="D377" s="11"/>
      <c r="F377" s="7"/>
      <c r="W377" s="5"/>
    </row>
    <row r="378" spans="3:23">
      <c r="C378" s="6"/>
      <c r="D378" s="11"/>
      <c r="F378" s="7"/>
      <c r="W378" s="5"/>
    </row>
    <row r="379" spans="3:23">
      <c r="C379" s="6"/>
      <c r="D379" s="11"/>
      <c r="F379" s="7"/>
      <c r="W379" s="5"/>
    </row>
    <row r="380" spans="3:23">
      <c r="C380" s="6"/>
      <c r="D380" s="11"/>
      <c r="F380" s="7"/>
      <c r="W380" s="5"/>
    </row>
    <row r="381" spans="3:23">
      <c r="C381" s="6"/>
      <c r="D381" s="11"/>
      <c r="F381" s="7"/>
      <c r="W381" s="5"/>
    </row>
    <row r="382" spans="3:23">
      <c r="C382" s="6"/>
      <c r="D382" s="11"/>
      <c r="F382" s="7"/>
      <c r="W382" s="5"/>
    </row>
    <row r="383" spans="3:23">
      <c r="C383" s="6"/>
      <c r="D383" s="11"/>
      <c r="F383" s="7"/>
      <c r="W383" s="5"/>
    </row>
    <row r="384" spans="3:23">
      <c r="C384" s="6"/>
      <c r="D384" s="11"/>
      <c r="F384" s="7"/>
      <c r="W384" s="5"/>
    </row>
    <row r="385" spans="3:23">
      <c r="C385" s="6"/>
      <c r="D385" s="11"/>
      <c r="F385" s="7"/>
      <c r="W385" s="5"/>
    </row>
    <row r="386" spans="3:23">
      <c r="C386" s="6"/>
      <c r="D386" s="11"/>
      <c r="F386" s="7"/>
      <c r="W386" s="5"/>
    </row>
    <row r="387" spans="3:23">
      <c r="C387" s="6"/>
      <c r="D387" s="11"/>
      <c r="F387" s="7"/>
      <c r="W387" s="5"/>
    </row>
    <row r="388" spans="3:23">
      <c r="C388" s="6"/>
      <c r="D388" s="11"/>
      <c r="F388" s="7"/>
      <c r="W388" s="5"/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93"/>
  <sheetViews>
    <sheetView topLeftCell="D1" workbookViewId="0">
      <selection activeCell="R3" sqref="R3"/>
    </sheetView>
  </sheetViews>
  <sheetFormatPr defaultColWidth="8.85546875" defaultRowHeight="15"/>
  <cols>
    <col min="1" max="1" width="17.5703125" customWidth="1"/>
    <col min="3" max="3" width="19.85546875" customWidth="1"/>
    <col min="4" max="4" width="12" customWidth="1"/>
    <col min="5" max="5" width="19.85546875" customWidth="1"/>
    <col min="7" max="7" width="18.42578125" customWidth="1"/>
    <col min="11" max="11" width="8.85546875" customWidth="1"/>
    <col min="13" max="15" width="8.85546875" customWidth="1"/>
    <col min="17" max="17" width="8.85546875" customWidth="1"/>
  </cols>
  <sheetData>
    <row r="1" spans="1:27">
      <c r="C1" s="10" t="s">
        <v>23</v>
      </c>
      <c r="I1" t="s">
        <v>25</v>
      </c>
      <c r="S1" t="s">
        <v>15</v>
      </c>
      <c r="U1" s="9" t="s">
        <v>16</v>
      </c>
    </row>
    <row r="2" spans="1:27">
      <c r="A2" s="4" t="s">
        <v>17</v>
      </c>
      <c r="B2" s="4" t="s">
        <v>22</v>
      </c>
      <c r="C2" t="s">
        <v>24</v>
      </c>
      <c r="D2" s="1" t="s">
        <v>5</v>
      </c>
      <c r="E2" t="s">
        <v>28</v>
      </c>
      <c r="F2" t="s">
        <v>27</v>
      </c>
      <c r="G2" t="s">
        <v>26</v>
      </c>
      <c r="H2" t="s">
        <v>0</v>
      </c>
      <c r="I2" t="s">
        <v>6</v>
      </c>
      <c r="J2" t="s">
        <v>7</v>
      </c>
      <c r="K2" t="s">
        <v>8</v>
      </c>
      <c r="L2" t="s">
        <v>1</v>
      </c>
      <c r="M2" s="3" t="s">
        <v>2</v>
      </c>
      <c r="N2" s="3" t="s">
        <v>19</v>
      </c>
      <c r="O2" s="3" t="s">
        <v>12</v>
      </c>
      <c r="P2" s="3" t="s">
        <v>11</v>
      </c>
      <c r="Q2" s="3" t="s">
        <v>4</v>
      </c>
      <c r="R2" s="3" t="s">
        <v>18</v>
      </c>
      <c r="S2" s="4" t="s">
        <v>9</v>
      </c>
      <c r="T2" s="3" t="s">
        <v>13</v>
      </c>
      <c r="U2" s="4" t="s">
        <v>10</v>
      </c>
      <c r="V2" s="3" t="s">
        <v>14</v>
      </c>
      <c r="W2" s="5"/>
      <c r="X2" s="8"/>
      <c r="Y2" s="5"/>
    </row>
    <row r="3" spans="1:27">
      <c r="A3">
        <v>2.8570000000000002</v>
      </c>
      <c r="B3">
        <v>500</v>
      </c>
      <c r="C3" s="6">
        <f>(0.0522*B3^-0.0694)*(A3/2.9)^0.3</f>
        <v>3.3761027636523076E-2</v>
      </c>
      <c r="D3" s="11">
        <v>0.1</v>
      </c>
      <c r="E3">
        <f>(K3/4)*(C3/4)</f>
        <v>2.3668811313617036E-3</v>
      </c>
      <c r="F3" s="7">
        <v>0.5</v>
      </c>
      <c r="G3">
        <f>17.291+(69.5-17.291)/(1+(F3/329.58)^0.65992)</f>
        <v>68.78962576458656</v>
      </c>
      <c r="H3">
        <f>(I3/D3)*0.0137</f>
        <v>0.15384773694064716</v>
      </c>
      <c r="I3">
        <f>12.6*D3^1.05</f>
        <v>1.1229761820485196</v>
      </c>
      <c r="J3">
        <f>1*ERF(0.01*D3)</f>
        <v>1.1283787909692363E-3</v>
      </c>
      <c r="K3">
        <f>I3/(1+J3)</f>
        <v>1.1217104677471055</v>
      </c>
      <c r="L3">
        <f>1-(J3+1)*(Q3/I3)</f>
        <v>0.15863303791244809</v>
      </c>
      <c r="M3">
        <f>I3-Q3</f>
        <v>0.17920605345833052</v>
      </c>
      <c r="N3">
        <f>M3/D3</f>
        <v>1.7920605345833052</v>
      </c>
      <c r="O3">
        <f>(M3+Q3)/73</f>
        <v>1.5383235370527666E-2</v>
      </c>
      <c r="P3">
        <f>N3/G3</f>
        <v>2.6051319725391965E-2</v>
      </c>
      <c r="Q3">
        <f>D3/(C3*(D3+9.75)^0.5)</f>
        <v>0.94377012859018905</v>
      </c>
      <c r="R3">
        <f>Q3/D3</f>
        <v>9.4377012859018894</v>
      </c>
      <c r="S3">
        <v>0.1</v>
      </c>
      <c r="T3">
        <f>M3*S3</f>
        <v>1.7920605345833052E-2</v>
      </c>
      <c r="U3">
        <v>20</v>
      </c>
      <c r="V3">
        <f>Q3*U3</f>
        <v>18.875402571803782</v>
      </c>
      <c r="W3" s="5"/>
      <c r="X3" s="5"/>
      <c r="Y3" s="5"/>
    </row>
    <row r="4" spans="1:27">
      <c r="A4">
        <v>2.8570000000000002</v>
      </c>
      <c r="B4">
        <v>500</v>
      </c>
      <c r="C4" s="6">
        <f t="shared" ref="C4:C67" si="0">(0.0522*B4^-0.0694)*(A4/2.9)^0.3</f>
        <v>3.3761027636523076E-2</v>
      </c>
      <c r="D4" s="11">
        <v>0.11</v>
      </c>
      <c r="E4">
        <f t="shared" ref="E4:E67" si="1">(K4/4)*(C4/4)</f>
        <v>2.6157113693555971E-3</v>
      </c>
      <c r="F4" s="7">
        <v>0.5</v>
      </c>
      <c r="G4">
        <f t="shared" ref="G4:G67" si="2">17.291+(69.5-17.291)/(1+(F4/329.58)^0.65992)</f>
        <v>68.78962576458656</v>
      </c>
      <c r="H4">
        <f t="shared" ref="H4:H67" si="3">(I4/D4)*0.0137</f>
        <v>0.15458264943939612</v>
      </c>
      <c r="I4">
        <f t="shared" ref="I4:I67" si="4">12.6*D4^1.05</f>
        <v>1.2411745575425965</v>
      </c>
      <c r="J4">
        <f t="shared" ref="J4:J67" si="5">1*ERF(0.01*D4)</f>
        <v>1.241216583181022E-3</v>
      </c>
      <c r="K4">
        <f t="shared" ref="K4:K67" si="6">I4/(1+J4)</f>
        <v>1.2396359009052864</v>
      </c>
      <c r="L4">
        <f t="shared" ref="L4:L67" si="7">1-(J4+1)*(Q4/I4)</f>
        <v>0.16296344486283254</v>
      </c>
      <c r="M4">
        <f t="shared" ref="M4:M67" si="8">I4-Q4</f>
        <v>0.20355399342447655</v>
      </c>
      <c r="N4">
        <f t="shared" ref="N4:N67" si="9">M4/D4</f>
        <v>1.8504908493134231</v>
      </c>
      <c r="O4">
        <f t="shared" ref="O4:O67" si="10">(M4+Q4)/73</f>
        <v>1.7002391199213651E-2</v>
      </c>
      <c r="P4">
        <f t="shared" ref="P4:P67" si="11">N4/G4</f>
        <v>2.6900725636249505E-2</v>
      </c>
      <c r="Q4">
        <f t="shared" ref="Q3:Q42" si="12">D4/(C4*(D4+9.75)^0.5)</f>
        <v>1.03762056411812</v>
      </c>
      <c r="R4">
        <f t="shared" ref="R4:R67" si="13">Q4/D4</f>
        <v>9.4329142192556361</v>
      </c>
      <c r="S4">
        <v>0.1</v>
      </c>
      <c r="T4">
        <f t="shared" ref="T4:T67" si="14">M4*S4</f>
        <v>2.0355399342447657E-2</v>
      </c>
      <c r="U4">
        <v>20</v>
      </c>
      <c r="V4">
        <f t="shared" ref="V4:V67" si="15">Q4*U4</f>
        <v>20.752411282362399</v>
      </c>
      <c r="W4" s="5"/>
      <c r="X4" s="5"/>
      <c r="Y4" s="5"/>
      <c r="Z4" s="5"/>
      <c r="AA4" s="5"/>
    </row>
    <row r="5" spans="1:27">
      <c r="A5">
        <v>2.8570000000000002</v>
      </c>
      <c r="B5">
        <v>500</v>
      </c>
      <c r="C5" s="6">
        <f t="shared" si="0"/>
        <v>3.3761027636523076E-2</v>
      </c>
      <c r="D5" s="11">
        <v>0.12</v>
      </c>
      <c r="E5">
        <f t="shared" si="1"/>
        <v>2.86562176910748E-3</v>
      </c>
      <c r="F5" s="7">
        <v>0.5</v>
      </c>
      <c r="G5">
        <f t="shared" si="2"/>
        <v>68.78962576458656</v>
      </c>
      <c r="H5">
        <f t="shared" si="3"/>
        <v>0.15525663695018041</v>
      </c>
      <c r="I5">
        <f t="shared" si="4"/>
        <v>1.3599121484687335</v>
      </c>
      <c r="J5">
        <f t="shared" si="5"/>
        <v>1.3540543505684958E-3</v>
      </c>
      <c r="K5">
        <f t="shared" si="6"/>
        <v>1.3580732434850018</v>
      </c>
      <c r="L5">
        <f t="shared" si="7"/>
        <v>0.16692554176797425</v>
      </c>
      <c r="M5">
        <f t="shared" si="8"/>
        <v>0.22853601691305547</v>
      </c>
      <c r="N5">
        <f t="shared" si="9"/>
        <v>1.9044668076087956</v>
      </c>
      <c r="O5">
        <f t="shared" si="10"/>
        <v>1.8628933540667584E-2</v>
      </c>
      <c r="P5">
        <f t="shared" si="11"/>
        <v>2.768537823023352E-2</v>
      </c>
      <c r="Q5">
        <f t="shared" si="12"/>
        <v>1.1313761315556781</v>
      </c>
      <c r="R5">
        <f t="shared" si="13"/>
        <v>9.4281344296306511</v>
      </c>
      <c r="S5">
        <v>0.1</v>
      </c>
      <c r="T5">
        <f t="shared" si="14"/>
        <v>2.2853601691305549E-2</v>
      </c>
      <c r="U5">
        <v>20</v>
      </c>
      <c r="V5">
        <f t="shared" si="15"/>
        <v>22.62752263111356</v>
      </c>
      <c r="W5" s="5"/>
      <c r="X5" s="5"/>
      <c r="Y5" s="5"/>
      <c r="Z5" s="5"/>
      <c r="AA5" s="5"/>
    </row>
    <row r="6" spans="1:27">
      <c r="A6">
        <v>2.8570000000000002</v>
      </c>
      <c r="B6">
        <v>500</v>
      </c>
      <c r="C6" s="6">
        <f t="shared" si="0"/>
        <v>3.3761027636523076E-2</v>
      </c>
      <c r="D6" s="11">
        <v>0.13</v>
      </c>
      <c r="E6">
        <f t="shared" si="1"/>
        <v>3.1165216160482221E-3</v>
      </c>
      <c r="F6" s="7">
        <v>0.5</v>
      </c>
      <c r="G6">
        <f t="shared" si="2"/>
        <v>68.78962576458656</v>
      </c>
      <c r="H6">
        <f t="shared" si="3"/>
        <v>0.15587924007043436</v>
      </c>
      <c r="I6">
        <f t="shared" si="4"/>
        <v>1.4791460736610558</v>
      </c>
      <c r="J6">
        <f t="shared" si="5"/>
        <v>1.466892090874909E-3</v>
      </c>
      <c r="K6">
        <f t="shared" si="6"/>
        <v>1.4769795041080953</v>
      </c>
      <c r="L6">
        <f t="shared" si="7"/>
        <v>0.17057952164413903</v>
      </c>
      <c r="M6">
        <f t="shared" si="8"/>
        <v>0.25410902684191705</v>
      </c>
      <c r="N6">
        <f t="shared" si="9"/>
        <v>1.9546848218609003</v>
      </c>
      <c r="O6">
        <f t="shared" si="10"/>
        <v>2.0262274981658297E-2</v>
      </c>
      <c r="P6">
        <f t="shared" si="11"/>
        <v>2.8415401307026553E-2</v>
      </c>
      <c r="Q6">
        <f t="shared" si="12"/>
        <v>1.2250370468191387</v>
      </c>
      <c r="R6">
        <f t="shared" si="13"/>
        <v>9.4233618986087588</v>
      </c>
      <c r="S6">
        <v>0.1</v>
      </c>
      <c r="T6">
        <f t="shared" si="14"/>
        <v>2.5410902684191706E-2</v>
      </c>
      <c r="U6">
        <v>20</v>
      </c>
      <c r="V6">
        <f t="shared" si="15"/>
        <v>24.500740936382776</v>
      </c>
      <c r="W6" s="5"/>
      <c r="X6" s="5"/>
      <c r="Y6" s="5"/>
      <c r="Z6" s="5"/>
      <c r="AA6" s="5"/>
    </row>
    <row r="7" spans="1:27">
      <c r="A7">
        <v>2.8570000000000002</v>
      </c>
      <c r="B7">
        <v>500</v>
      </c>
      <c r="C7" s="6">
        <f t="shared" si="0"/>
        <v>3.3761027636523076E-2</v>
      </c>
      <c r="D7" s="11">
        <v>0.14000000000000001</v>
      </c>
      <c r="E7">
        <f t="shared" si="1"/>
        <v>3.3683338578919951E-3</v>
      </c>
      <c r="F7" s="7">
        <v>0.5</v>
      </c>
      <c r="G7">
        <f t="shared" si="2"/>
        <v>68.78962576458656</v>
      </c>
      <c r="H7">
        <f t="shared" si="3"/>
        <v>0.15645790622184505</v>
      </c>
      <c r="I7">
        <f t="shared" si="4"/>
        <v>1.598839917595497</v>
      </c>
      <c r="J7">
        <f t="shared" si="5"/>
        <v>1.5797298018435134E-3</v>
      </c>
      <c r="K7">
        <f t="shared" si="6"/>
        <v>1.5963181662151027</v>
      </c>
      <c r="L7">
        <f t="shared" si="7"/>
        <v>0.17397198565771632</v>
      </c>
      <c r="M7">
        <f t="shared" si="8"/>
        <v>0.28023639249832022</v>
      </c>
      <c r="N7">
        <f t="shared" si="9"/>
        <v>2.0016885178451442</v>
      </c>
      <c r="O7">
        <f t="shared" si="10"/>
        <v>2.1901916679390371E-2</v>
      </c>
      <c r="P7">
        <f t="shared" si="11"/>
        <v>2.9098697595700967E-2</v>
      </c>
      <c r="Q7">
        <f t="shared" si="12"/>
        <v>1.3186035250971768</v>
      </c>
      <c r="R7">
        <f t="shared" si="13"/>
        <v>9.4185966078369763</v>
      </c>
      <c r="S7">
        <v>0.1</v>
      </c>
      <c r="T7">
        <f t="shared" si="14"/>
        <v>2.8023639249832023E-2</v>
      </c>
      <c r="U7">
        <v>20</v>
      </c>
      <c r="V7">
        <f t="shared" si="15"/>
        <v>26.372070501943536</v>
      </c>
      <c r="W7" s="5"/>
      <c r="X7" s="5"/>
      <c r="Y7" s="5"/>
      <c r="Z7" s="5"/>
      <c r="AA7" s="5"/>
    </row>
    <row r="8" spans="1:27">
      <c r="A8">
        <v>2.8570000000000002</v>
      </c>
      <c r="B8">
        <v>500</v>
      </c>
      <c r="C8" s="6">
        <f t="shared" si="0"/>
        <v>3.3761027636523076E-2</v>
      </c>
      <c r="D8" s="11">
        <v>0.15</v>
      </c>
      <c r="E8">
        <f t="shared" si="1"/>
        <v>3.6209922106428712E-3</v>
      </c>
      <c r="F8" s="7">
        <v>0.5</v>
      </c>
      <c r="G8">
        <f t="shared" si="2"/>
        <v>68.78962576458656</v>
      </c>
      <c r="H8">
        <f t="shared" si="3"/>
        <v>0.15699856223181219</v>
      </c>
      <c r="I8">
        <f t="shared" si="4"/>
        <v>1.718962360202323</v>
      </c>
      <c r="J8">
        <f t="shared" si="5"/>
        <v>1.692567481217563E-3</v>
      </c>
      <c r="K8">
        <f t="shared" si="6"/>
        <v>1.7160578165461478</v>
      </c>
      <c r="L8">
        <f t="shared" si="7"/>
        <v>0.17713974014225164</v>
      </c>
      <c r="M8">
        <f t="shared" si="8"/>
        <v>0.3068865793482396</v>
      </c>
      <c r="N8">
        <f t="shared" si="9"/>
        <v>2.045910528988264</v>
      </c>
      <c r="O8">
        <f t="shared" si="10"/>
        <v>2.3547429591812642E-2</v>
      </c>
      <c r="P8">
        <f t="shared" si="11"/>
        <v>2.9741556321149734E-2</v>
      </c>
      <c r="Q8">
        <f t="shared" si="12"/>
        <v>1.4120757808540834</v>
      </c>
      <c r="R8">
        <f t="shared" si="13"/>
        <v>9.413838539027223</v>
      </c>
      <c r="S8">
        <v>0.1</v>
      </c>
      <c r="T8">
        <f t="shared" si="14"/>
        <v>3.0688657934823962E-2</v>
      </c>
      <c r="U8">
        <v>20</v>
      </c>
      <c r="V8">
        <f t="shared" si="15"/>
        <v>28.241515617081667</v>
      </c>
      <c r="W8" s="5"/>
      <c r="X8" s="5"/>
      <c r="Y8" s="5"/>
      <c r="Z8" s="5"/>
      <c r="AA8" s="5"/>
    </row>
    <row r="9" spans="1:27">
      <c r="A9">
        <v>2.8570000000000002</v>
      </c>
      <c r="B9">
        <v>500</v>
      </c>
      <c r="C9" s="6">
        <f t="shared" si="0"/>
        <v>3.3761027636523076E-2</v>
      </c>
      <c r="D9" s="11">
        <v>0.16</v>
      </c>
      <c r="E9">
        <f t="shared" si="1"/>
        <v>3.8744390311663611E-3</v>
      </c>
      <c r="F9" s="7">
        <v>0.5</v>
      </c>
      <c r="G9">
        <f t="shared" si="2"/>
        <v>68.78962576458656</v>
      </c>
      <c r="H9">
        <f t="shared" si="3"/>
        <v>0.15750600328020709</v>
      </c>
      <c r="I9">
        <f t="shared" si="4"/>
        <v>1.8394861696958491</v>
      </c>
      <c r="J9">
        <f t="shared" si="5"/>
        <v>1.8054051267403139E-3</v>
      </c>
      <c r="K9">
        <f t="shared" si="6"/>
        <v>1.8361711369116964</v>
      </c>
      <c r="L9">
        <f t="shared" si="7"/>
        <v>0.18011235577690976</v>
      </c>
      <c r="M9">
        <f t="shared" si="8"/>
        <v>0.3340321418628851</v>
      </c>
      <c r="N9">
        <f t="shared" si="9"/>
        <v>2.0877008866430318</v>
      </c>
      <c r="O9">
        <f t="shared" si="10"/>
        <v>2.5198440680765058E-2</v>
      </c>
      <c r="P9">
        <f t="shared" si="11"/>
        <v>3.0349065915660157E-2</v>
      </c>
      <c r="Q9">
        <f t="shared" si="12"/>
        <v>1.505454027832964</v>
      </c>
      <c r="R9">
        <f t="shared" si="13"/>
        <v>9.4090876739560247</v>
      </c>
      <c r="S9">
        <v>0.1</v>
      </c>
      <c r="T9">
        <f t="shared" si="14"/>
        <v>3.3403214186288513E-2</v>
      </c>
      <c r="U9">
        <v>20</v>
      </c>
      <c r="V9">
        <f t="shared" si="15"/>
        <v>30.109080556659279</v>
      </c>
      <c r="W9" s="5"/>
      <c r="X9" s="5"/>
      <c r="Y9" s="5"/>
      <c r="Z9" s="5"/>
      <c r="AA9" s="5"/>
    </row>
    <row r="10" spans="1:27">
      <c r="A10">
        <v>2.8570000000000002</v>
      </c>
      <c r="B10">
        <v>500</v>
      </c>
      <c r="C10" s="6">
        <f t="shared" si="0"/>
        <v>3.3761027636523076E-2</v>
      </c>
      <c r="D10" s="11">
        <v>0.17</v>
      </c>
      <c r="E10">
        <f t="shared" si="1"/>
        <v>4.1286237176851948E-3</v>
      </c>
      <c r="F10" s="7">
        <v>0.5</v>
      </c>
      <c r="G10">
        <f t="shared" si="2"/>
        <v>68.78962576458656</v>
      </c>
      <c r="H10">
        <f t="shared" si="3"/>
        <v>0.15798416471712151</v>
      </c>
      <c r="I10">
        <f t="shared" si="4"/>
        <v>1.9603874453949386</v>
      </c>
      <c r="J10">
        <f t="shared" si="5"/>
        <v>1.9182427361550246E-3</v>
      </c>
      <c r="K10">
        <f t="shared" si="6"/>
        <v>1.9566341461567605</v>
      </c>
      <c r="L10">
        <f t="shared" si="7"/>
        <v>0.18291394321254473</v>
      </c>
      <c r="M10">
        <f t="shared" si="8"/>
        <v>0.36164896633602162</v>
      </c>
      <c r="N10">
        <f t="shared" si="9"/>
        <v>2.1273468608001269</v>
      </c>
      <c r="O10">
        <f t="shared" si="10"/>
        <v>2.6854622539656692E-2</v>
      </c>
      <c r="P10">
        <f t="shared" si="11"/>
        <v>3.0925402444845131E-2</v>
      </c>
      <c r="Q10">
        <f t="shared" si="12"/>
        <v>1.598738479058917</v>
      </c>
      <c r="R10">
        <f t="shared" si="13"/>
        <v>9.4043439944642166</v>
      </c>
      <c r="S10">
        <v>0.1</v>
      </c>
      <c r="T10">
        <f t="shared" si="14"/>
        <v>3.6164896633602166E-2</v>
      </c>
      <c r="U10">
        <v>20</v>
      </c>
      <c r="V10">
        <f t="shared" si="15"/>
        <v>31.974769581178339</v>
      </c>
      <c r="W10" s="5"/>
      <c r="X10" s="5"/>
      <c r="Y10" s="5"/>
      <c r="Z10" s="5"/>
      <c r="AA10" s="5"/>
    </row>
    <row r="11" spans="1:27">
      <c r="A11">
        <v>2.8570000000000002</v>
      </c>
      <c r="B11">
        <v>500</v>
      </c>
      <c r="C11" s="6">
        <f t="shared" si="0"/>
        <v>3.3761027636523076E-2</v>
      </c>
      <c r="D11" s="11">
        <v>0.18</v>
      </c>
      <c r="E11">
        <f t="shared" si="1"/>
        <v>4.3835014836278259E-3</v>
      </c>
      <c r="F11" s="7">
        <v>0.5</v>
      </c>
      <c r="G11">
        <f t="shared" si="2"/>
        <v>68.78962576458656</v>
      </c>
      <c r="H11">
        <f t="shared" si="3"/>
        <v>0.15843631673001743</v>
      </c>
      <c r="I11">
        <f t="shared" si="4"/>
        <v>2.0816450373286961</v>
      </c>
      <c r="J11">
        <f t="shared" si="5"/>
        <v>2.031080307204954E-3</v>
      </c>
      <c r="K11">
        <f t="shared" si="6"/>
        <v>2.0774256190641318</v>
      </c>
      <c r="L11">
        <f t="shared" si="7"/>
        <v>0.18556441621028852</v>
      </c>
      <c r="M11">
        <f t="shared" si="8"/>
        <v>0.38971569048649712</v>
      </c>
      <c r="N11">
        <f t="shared" si="9"/>
        <v>2.1650871693694285</v>
      </c>
      <c r="O11">
        <f t="shared" si="10"/>
        <v>2.8515685442858849E-2</v>
      </c>
      <c r="P11">
        <f t="shared" si="11"/>
        <v>3.1474036169041528E-2</v>
      </c>
      <c r="Q11">
        <f t="shared" si="12"/>
        <v>1.691929346842199</v>
      </c>
      <c r="R11">
        <f t="shared" si="13"/>
        <v>9.3996074824566609</v>
      </c>
      <c r="S11">
        <v>0.1</v>
      </c>
      <c r="T11">
        <f t="shared" si="14"/>
        <v>3.8971569048649714E-2</v>
      </c>
      <c r="U11">
        <v>20</v>
      </c>
      <c r="V11">
        <f t="shared" si="15"/>
        <v>33.838586936843981</v>
      </c>
      <c r="W11" s="5"/>
      <c r="X11" s="5"/>
      <c r="Y11" s="5"/>
      <c r="Z11" s="5"/>
      <c r="AA11" s="5"/>
    </row>
    <row r="12" spans="1:27">
      <c r="A12">
        <v>2.8570000000000002</v>
      </c>
      <c r="B12">
        <v>500</v>
      </c>
      <c r="C12" s="6">
        <f t="shared" si="0"/>
        <v>3.3761027636523076E-2</v>
      </c>
      <c r="D12" s="11">
        <v>0.19</v>
      </c>
      <c r="E12">
        <f t="shared" si="1"/>
        <v>4.6390324016493444E-3</v>
      </c>
      <c r="F12" s="7">
        <v>0.5</v>
      </c>
      <c r="G12">
        <f t="shared" si="2"/>
        <v>68.78962576458656</v>
      </c>
      <c r="H12">
        <f t="shared" si="3"/>
        <v>0.15886520676081703</v>
      </c>
      <c r="I12">
        <f t="shared" si="4"/>
        <v>2.203240093763156</v>
      </c>
      <c r="J12">
        <f t="shared" si="5"/>
        <v>2.1439178376333654E-3</v>
      </c>
      <c r="K12">
        <f t="shared" si="6"/>
        <v>2.1985266332975173</v>
      </c>
      <c r="L12">
        <f t="shared" si="7"/>
        <v>0.18808040996799247</v>
      </c>
      <c r="M12">
        <f t="shared" si="8"/>
        <v>0.41821325098178597</v>
      </c>
      <c r="N12">
        <f t="shared" si="9"/>
        <v>2.2011223735883472</v>
      </c>
      <c r="O12">
        <f t="shared" si="10"/>
        <v>3.0181371147440492E-2</v>
      </c>
      <c r="P12">
        <f t="shared" si="11"/>
        <v>3.1997882662148487E-2</v>
      </c>
      <c r="Q12">
        <f t="shared" si="12"/>
        <v>1.78502684278137</v>
      </c>
      <c r="R12">
        <f t="shared" si="13"/>
        <v>9.3948781199019482</v>
      </c>
      <c r="S12">
        <v>0.1</v>
      </c>
      <c r="T12">
        <f t="shared" si="14"/>
        <v>4.1821325098178597E-2</v>
      </c>
      <c r="U12">
        <v>20</v>
      </c>
      <c r="V12">
        <f t="shared" si="15"/>
        <v>35.700536855627398</v>
      </c>
      <c r="W12" s="5"/>
      <c r="X12" s="5"/>
      <c r="Y12" s="5"/>
      <c r="Z12" s="5"/>
      <c r="AA12" s="5"/>
    </row>
    <row r="13" spans="1:27">
      <c r="A13">
        <v>2.8570000000000002</v>
      </c>
      <c r="B13">
        <v>500</v>
      </c>
      <c r="C13" s="6">
        <f t="shared" si="0"/>
        <v>3.3761027636523076E-2</v>
      </c>
      <c r="D13" s="11">
        <v>0.2</v>
      </c>
      <c r="E13">
        <f t="shared" si="1"/>
        <v>4.8951806471245933E-3</v>
      </c>
      <c r="F13" s="7">
        <v>0.5</v>
      </c>
      <c r="G13">
        <f t="shared" si="2"/>
        <v>68.78962576458656</v>
      </c>
      <c r="H13">
        <f t="shared" si="3"/>
        <v>0.15927316566702734</v>
      </c>
      <c r="I13">
        <f t="shared" si="4"/>
        <v>2.3251557031682828</v>
      </c>
      <c r="J13">
        <f t="shared" si="5"/>
        <v>2.2567553251835238E-3</v>
      </c>
      <c r="K13">
        <f t="shared" si="6"/>
        <v>2.3199202108783821</v>
      </c>
      <c r="L13">
        <f t="shared" si="7"/>
        <v>0.19047596164725411</v>
      </c>
      <c r="M13">
        <f t="shared" si="8"/>
        <v>0.44712452540186098</v>
      </c>
      <c r="N13">
        <f t="shared" si="9"/>
        <v>2.2356226270093047</v>
      </c>
      <c r="O13">
        <f t="shared" si="10"/>
        <v>3.1851447988606611E-2</v>
      </c>
      <c r="P13">
        <f t="shared" si="11"/>
        <v>3.2499415459245319E-2</v>
      </c>
      <c r="Q13">
        <f t="shared" si="12"/>
        <v>1.8780311777664218</v>
      </c>
      <c r="R13">
        <f t="shared" si="13"/>
        <v>9.3901558888321084</v>
      </c>
      <c r="S13">
        <v>0.1</v>
      </c>
      <c r="T13">
        <f t="shared" si="14"/>
        <v>4.4712452540186104E-2</v>
      </c>
      <c r="U13">
        <v>20</v>
      </c>
      <c r="V13">
        <f t="shared" si="15"/>
        <v>37.560623555328434</v>
      </c>
      <c r="W13" s="5"/>
      <c r="X13" s="5"/>
      <c r="Y13" s="5"/>
      <c r="Z13" s="5"/>
      <c r="AA13" s="5"/>
    </row>
    <row r="14" spans="1:27">
      <c r="A14">
        <v>2.8570000000000002</v>
      </c>
      <c r="B14">
        <v>500</v>
      </c>
      <c r="C14" s="6">
        <f t="shared" si="0"/>
        <v>3.3761027636523076E-2</v>
      </c>
      <c r="D14" s="11">
        <v>0.21</v>
      </c>
      <c r="E14">
        <f t="shared" si="1"/>
        <v>5.1519138915455372E-3</v>
      </c>
      <c r="F14" s="7">
        <v>0.5</v>
      </c>
      <c r="G14">
        <f t="shared" si="2"/>
        <v>68.78962576458656</v>
      </c>
      <c r="H14">
        <f t="shared" si="3"/>
        <v>0.15966218818094011</v>
      </c>
      <c r="I14">
        <f t="shared" si="4"/>
        <v>2.447376607153096</v>
      </c>
      <c r="J14">
        <f t="shared" si="5"/>
        <v>2.3695927675986962E-3</v>
      </c>
      <c r="K14">
        <f t="shared" si="6"/>
        <v>2.441591030705303</v>
      </c>
      <c r="L14">
        <f t="shared" si="7"/>
        <v>0.1927630232928309</v>
      </c>
      <c r="M14">
        <f t="shared" si="8"/>
        <v>0.47643404517120613</v>
      </c>
      <c r="N14">
        <f t="shared" si="9"/>
        <v>2.268733548434315</v>
      </c>
      <c r="O14">
        <f t="shared" si="10"/>
        <v>3.3525706947302683E-2</v>
      </c>
      <c r="P14">
        <f t="shared" si="11"/>
        <v>3.2980751431886356E-2</v>
      </c>
      <c r="Q14">
        <f t="shared" si="12"/>
        <v>1.9709425619818899</v>
      </c>
      <c r="R14">
        <f t="shared" si="13"/>
        <v>9.3854407713423331</v>
      </c>
      <c r="S14">
        <v>0.1</v>
      </c>
      <c r="T14">
        <f t="shared" si="14"/>
        <v>4.7643404517120617E-2</v>
      </c>
      <c r="U14">
        <v>20</v>
      </c>
      <c r="V14">
        <f t="shared" si="15"/>
        <v>39.418851239637796</v>
      </c>
      <c r="W14" s="5"/>
      <c r="X14" s="5"/>
      <c r="Y14" s="5"/>
      <c r="Z14" s="5"/>
      <c r="AA14" s="5"/>
    </row>
    <row r="15" spans="1:27">
      <c r="A15">
        <v>2.8570000000000002</v>
      </c>
      <c r="B15">
        <v>500</v>
      </c>
      <c r="C15" s="6">
        <f t="shared" si="0"/>
        <v>3.3761027636523076E-2</v>
      </c>
      <c r="D15" s="11">
        <v>0.22</v>
      </c>
      <c r="E15">
        <f t="shared" si="1"/>
        <v>5.4092028103592009E-3</v>
      </c>
      <c r="F15" s="7">
        <v>0.5</v>
      </c>
      <c r="G15">
        <f t="shared" si="2"/>
        <v>68.78962576458656</v>
      </c>
      <c r="H15">
        <f t="shared" si="3"/>
        <v>0.16003399479907479</v>
      </c>
      <c r="I15">
        <f t="shared" si="4"/>
        <v>2.5698889675763832</v>
      </c>
      <c r="J15">
        <f t="shared" si="5"/>
        <v>2.4824301626221526E-3</v>
      </c>
      <c r="K15">
        <f t="shared" si="6"/>
        <v>2.5635251953089067</v>
      </c>
      <c r="L15">
        <f t="shared" si="7"/>
        <v>0.19495185431120143</v>
      </c>
      <c r="M15">
        <f t="shared" si="8"/>
        <v>0.50612776266643289</v>
      </c>
      <c r="N15">
        <f t="shared" si="9"/>
        <v>2.3005807393928768</v>
      </c>
      <c r="O15">
        <f t="shared" si="10"/>
        <v>3.5203958459950453E-2</v>
      </c>
      <c r="P15">
        <f t="shared" si="11"/>
        <v>3.3443716459019231E-2</v>
      </c>
      <c r="Q15">
        <f t="shared" si="12"/>
        <v>2.0637612049099503</v>
      </c>
      <c r="R15">
        <f t="shared" si="13"/>
        <v>9.3807327495906829</v>
      </c>
      <c r="S15">
        <v>0.1</v>
      </c>
      <c r="T15">
        <f t="shared" si="14"/>
        <v>5.0612776266643289E-2</v>
      </c>
      <c r="U15">
        <v>20</v>
      </c>
      <c r="V15">
        <f t="shared" si="15"/>
        <v>41.275224098199004</v>
      </c>
      <c r="W15" s="5"/>
      <c r="X15" s="5"/>
      <c r="Y15" s="5"/>
      <c r="Z15" s="5"/>
      <c r="AA15" s="5"/>
    </row>
    <row r="16" spans="1:27">
      <c r="A16">
        <v>2.8570000000000002</v>
      </c>
      <c r="B16">
        <v>500</v>
      </c>
      <c r="C16" s="6">
        <f t="shared" si="0"/>
        <v>3.3761027636523076E-2</v>
      </c>
      <c r="D16" s="11">
        <v>0.23</v>
      </c>
      <c r="E16">
        <f t="shared" si="1"/>
        <v>5.6670206794111645E-3</v>
      </c>
      <c r="F16" s="7">
        <v>0.5</v>
      </c>
      <c r="G16">
        <f t="shared" si="2"/>
        <v>68.78962576458656</v>
      </c>
      <c r="H16">
        <f t="shared" si="3"/>
        <v>0.16039008002489075</v>
      </c>
      <c r="I16">
        <f t="shared" si="4"/>
        <v>2.6926801756003558</v>
      </c>
      <c r="J16">
        <f t="shared" si="5"/>
        <v>2.5952675079971665E-3</v>
      </c>
      <c r="K16">
        <f t="shared" si="6"/>
        <v>2.6857100395986833</v>
      </c>
      <c r="L16">
        <f t="shared" si="7"/>
        <v>0.1970513258923019</v>
      </c>
      <c r="M16">
        <f t="shared" si="8"/>
        <v>0.53619286026685975</v>
      </c>
      <c r="N16">
        <f t="shared" si="9"/>
        <v>2.3312733055080859</v>
      </c>
      <c r="O16">
        <f t="shared" si="10"/>
        <v>3.6886029802744601E-2</v>
      </c>
      <c r="P16">
        <f t="shared" si="11"/>
        <v>3.388989661735075E-2</v>
      </c>
      <c r="Q16">
        <f t="shared" si="12"/>
        <v>2.156487315333496</v>
      </c>
      <c r="R16">
        <f t="shared" si="13"/>
        <v>9.3760318057978083</v>
      </c>
      <c r="S16">
        <v>0.1</v>
      </c>
      <c r="T16">
        <f t="shared" si="14"/>
        <v>5.3619286026685975E-2</v>
      </c>
      <c r="U16">
        <v>20</v>
      </c>
      <c r="V16">
        <f t="shared" si="15"/>
        <v>43.129746306669922</v>
      </c>
      <c r="W16" s="5"/>
      <c r="X16" s="5"/>
      <c r="Y16" s="5"/>
      <c r="Z16" s="5"/>
      <c r="AA16" s="5"/>
    </row>
    <row r="17" spans="1:22">
      <c r="A17">
        <v>2.8570000000000002</v>
      </c>
      <c r="B17">
        <v>500</v>
      </c>
      <c r="C17" s="6">
        <f t="shared" si="0"/>
        <v>3.3761027636523076E-2</v>
      </c>
      <c r="D17" s="11">
        <v>0.24</v>
      </c>
      <c r="E17">
        <f t="shared" si="1"/>
        <v>5.9253430408669405E-3</v>
      </c>
      <c r="F17" s="7">
        <v>0.5</v>
      </c>
      <c r="G17">
        <f t="shared" si="2"/>
        <v>68.78962576458656</v>
      </c>
      <c r="H17">
        <f t="shared" si="3"/>
        <v>0.16073175042809695</v>
      </c>
      <c r="I17">
        <f t="shared" si="4"/>
        <v>2.815738693630895</v>
      </c>
      <c r="J17">
        <f t="shared" si="5"/>
        <v>2.7081048014670132E-3</v>
      </c>
      <c r="K17">
        <f t="shared" si="6"/>
        <v>2.8081339725367056</v>
      </c>
      <c r="L17">
        <f t="shared" si="7"/>
        <v>0.19906916004172226</v>
      </c>
      <c r="M17">
        <f t="shared" si="8"/>
        <v>0.56661759229169606</v>
      </c>
      <c r="N17">
        <f t="shared" si="9"/>
        <v>2.3609066345487335</v>
      </c>
      <c r="O17">
        <f t="shared" si="10"/>
        <v>3.857176292645062E-2</v>
      </c>
      <c r="P17">
        <f t="shared" si="11"/>
        <v>3.4320678566100687E-2</v>
      </c>
      <c r="Q17">
        <f t="shared" si="12"/>
        <v>2.249121101339199</v>
      </c>
      <c r="R17">
        <f t="shared" si="13"/>
        <v>9.3713379222466635</v>
      </c>
      <c r="S17">
        <v>0.1</v>
      </c>
      <c r="T17">
        <f t="shared" si="14"/>
        <v>5.6661759229169606E-2</v>
      </c>
      <c r="U17">
        <v>20</v>
      </c>
      <c r="V17">
        <f t="shared" si="15"/>
        <v>44.982422026783979</v>
      </c>
    </row>
    <row r="18" spans="1:22">
      <c r="A18">
        <v>2.8570000000000002</v>
      </c>
      <c r="B18">
        <v>500</v>
      </c>
      <c r="C18" s="6">
        <f t="shared" si="0"/>
        <v>3.3761027636523076E-2</v>
      </c>
      <c r="D18" s="11">
        <v>0.25</v>
      </c>
      <c r="E18">
        <f t="shared" si="1"/>
        <v>6.1841474242411805E-3</v>
      </c>
      <c r="F18" s="7">
        <v>0.5</v>
      </c>
      <c r="G18">
        <f t="shared" si="2"/>
        <v>68.78962576458656</v>
      </c>
      <c r="H18">
        <f t="shared" si="3"/>
        <v>0.16106015499908369</v>
      </c>
      <c r="I18">
        <f t="shared" si="4"/>
        <v>2.9390539233409432</v>
      </c>
      <c r="J18">
        <f t="shared" si="5"/>
        <v>2.8209420407749727E-3</v>
      </c>
      <c r="K18">
        <f t="shared" si="6"/>
        <v>2.9307863449280065</v>
      </c>
      <c r="L18">
        <f t="shared" si="7"/>
        <v>0.2010121193675487</v>
      </c>
      <c r="M18">
        <f t="shared" si="8"/>
        <v>0.59739115302038703</v>
      </c>
      <c r="N18">
        <f t="shared" si="9"/>
        <v>2.3895646120815481</v>
      </c>
      <c r="O18">
        <f t="shared" si="10"/>
        <v>4.0261012648506074E-2</v>
      </c>
      <c r="P18">
        <f t="shared" si="11"/>
        <v>3.4737281756106235E-2</v>
      </c>
      <c r="Q18">
        <f t="shared" si="12"/>
        <v>2.3416627703205561</v>
      </c>
      <c r="R18">
        <f t="shared" si="13"/>
        <v>9.3666510812822246</v>
      </c>
      <c r="S18">
        <v>0.1</v>
      </c>
      <c r="T18">
        <f t="shared" si="14"/>
        <v>5.9739115302038709E-2</v>
      </c>
      <c r="U18">
        <v>20</v>
      </c>
      <c r="V18">
        <f t="shared" si="15"/>
        <v>46.833255406411126</v>
      </c>
    </row>
    <row r="19" spans="1:22">
      <c r="A19">
        <v>2.8570000000000002</v>
      </c>
      <c r="B19">
        <v>500</v>
      </c>
      <c r="C19" s="6">
        <f t="shared" si="0"/>
        <v>3.3761027636523076E-2</v>
      </c>
      <c r="D19" s="11">
        <v>0.26</v>
      </c>
      <c r="E19">
        <f t="shared" si="1"/>
        <v>6.4434131115951214E-3</v>
      </c>
      <c r="F19" s="7">
        <v>0.5</v>
      </c>
      <c r="G19">
        <f t="shared" si="2"/>
        <v>68.78962576458656</v>
      </c>
      <c r="H19">
        <f t="shared" si="3"/>
        <v>0.16137630959997001</v>
      </c>
      <c r="I19">
        <f t="shared" si="4"/>
        <v>3.0626160945979715</v>
      </c>
      <c r="J19">
        <f t="shared" si="5"/>
        <v>2.9337792236643267E-3</v>
      </c>
      <c r="K19">
        <f t="shared" si="6"/>
        <v>3.0536573381431369</v>
      </c>
      <c r="L19">
        <f t="shared" si="7"/>
        <v>0.20288615930265175</v>
      </c>
      <c r="M19">
        <f t="shared" si="8"/>
        <v>0.62850356561705434</v>
      </c>
      <c r="N19">
        <f t="shared" si="9"/>
        <v>2.4173214062194397</v>
      </c>
      <c r="O19">
        <f t="shared" si="10"/>
        <v>4.1953645131479061E-2</v>
      </c>
      <c r="P19">
        <f t="shared" si="11"/>
        <v>3.5140784374842401E-2</v>
      </c>
      <c r="Q19">
        <f t="shared" si="12"/>
        <v>2.4341125289809171</v>
      </c>
      <c r="R19">
        <f t="shared" si="13"/>
        <v>9.3619712653112188</v>
      </c>
      <c r="S19">
        <v>0.1</v>
      </c>
      <c r="T19">
        <f t="shared" si="14"/>
        <v>6.2850356561705442E-2</v>
      </c>
      <c r="U19">
        <v>20</v>
      </c>
      <c r="V19">
        <f t="shared" si="15"/>
        <v>48.682250579618341</v>
      </c>
    </row>
    <row r="20" spans="1:22">
      <c r="A20">
        <v>2.8570000000000002</v>
      </c>
      <c r="B20">
        <v>500</v>
      </c>
      <c r="C20" s="6">
        <f t="shared" si="0"/>
        <v>3.3761027636523076E-2</v>
      </c>
      <c r="D20" s="11">
        <v>0.27</v>
      </c>
      <c r="E20">
        <f t="shared" si="1"/>
        <v>6.7031209384732495E-3</v>
      </c>
      <c r="F20" s="7">
        <v>0.5</v>
      </c>
      <c r="G20">
        <f t="shared" si="2"/>
        <v>68.78962576458656</v>
      </c>
      <c r="H20">
        <f t="shared" si="3"/>
        <v>0.16168111684030151</v>
      </c>
      <c r="I20">
        <f t="shared" si="4"/>
        <v>3.1864161713052126</v>
      </c>
      <c r="J20">
        <f t="shared" si="5"/>
        <v>3.0466163478783596E-3</v>
      </c>
      <c r="K20">
        <f t="shared" si="6"/>
        <v>3.176737869778222</v>
      </c>
      <c r="L20">
        <f t="shared" si="7"/>
        <v>0.20469655133589015</v>
      </c>
      <c r="M20">
        <f t="shared" si="8"/>
        <v>0.65994558796871505</v>
      </c>
      <c r="N20">
        <f t="shared" si="9"/>
        <v>2.4442429184026482</v>
      </c>
      <c r="O20">
        <f t="shared" si="10"/>
        <v>4.3649536593222092E-2</v>
      </c>
      <c r="P20">
        <f t="shared" si="11"/>
        <v>3.5532144436537461E-2</v>
      </c>
      <c r="Q20">
        <f t="shared" si="12"/>
        <v>2.5264705833364975</v>
      </c>
      <c r="R20">
        <f t="shared" si="13"/>
        <v>9.3572984568018427</v>
      </c>
      <c r="S20">
        <v>0.1</v>
      </c>
      <c r="T20">
        <f t="shared" si="14"/>
        <v>6.5994558796871508E-2</v>
      </c>
      <c r="U20">
        <v>20</v>
      </c>
      <c r="V20">
        <f t="shared" si="15"/>
        <v>50.529411666729949</v>
      </c>
    </row>
    <row r="21" spans="1:22">
      <c r="A21">
        <v>2.8570000000000002</v>
      </c>
      <c r="B21">
        <v>500</v>
      </c>
      <c r="C21" s="6">
        <f t="shared" si="0"/>
        <v>3.3761027636523076E-2</v>
      </c>
      <c r="D21" s="11">
        <v>0.28000000000000003</v>
      </c>
      <c r="E21">
        <f t="shared" si="1"/>
        <v>6.9632531240124583E-3</v>
      </c>
      <c r="F21" s="7">
        <v>0.5</v>
      </c>
      <c r="G21">
        <f t="shared" si="2"/>
        <v>68.78962576458656</v>
      </c>
      <c r="H21">
        <f t="shared" si="3"/>
        <v>0.16197538236913978</v>
      </c>
      <c r="I21">
        <f t="shared" si="4"/>
        <v>3.3104457710481126</v>
      </c>
      <c r="J21">
        <f t="shared" si="5"/>
        <v>3.159453411160364E-3</v>
      </c>
      <c r="K21">
        <f t="shared" si="6"/>
        <v>3.3000195131404255</v>
      </c>
      <c r="L21">
        <f t="shared" si="7"/>
        <v>0.20644798362804728</v>
      </c>
      <c r="M21">
        <f t="shared" si="8"/>
        <v>0.69170863232873803</v>
      </c>
      <c r="N21">
        <f t="shared" si="9"/>
        <v>2.4703879726026354</v>
      </c>
      <c r="O21">
        <f t="shared" si="10"/>
        <v>4.5348572206138527E-2</v>
      </c>
      <c r="P21">
        <f t="shared" si="11"/>
        <v>3.591221706971999E-2</v>
      </c>
      <c r="Q21">
        <f t="shared" si="12"/>
        <v>2.6187371387193745</v>
      </c>
      <c r="R21">
        <f t="shared" si="13"/>
        <v>9.3526326382834792</v>
      </c>
      <c r="S21">
        <v>0.1</v>
      </c>
      <c r="T21">
        <f t="shared" si="14"/>
        <v>6.9170863232873803E-2</v>
      </c>
      <c r="U21">
        <v>20</v>
      </c>
      <c r="V21">
        <f t="shared" si="15"/>
        <v>52.374742774387492</v>
      </c>
    </row>
    <row r="22" spans="1:22">
      <c r="A22">
        <v>2.8570000000000002</v>
      </c>
      <c r="B22">
        <v>500</v>
      </c>
      <c r="C22" s="6">
        <f t="shared" si="0"/>
        <v>3.3761027636523076E-2</v>
      </c>
      <c r="D22" s="11">
        <v>0.28999999999999998</v>
      </c>
      <c r="E22">
        <f t="shared" si="1"/>
        <v>7.2237931250558208E-3</v>
      </c>
      <c r="F22" s="7">
        <v>0.5</v>
      </c>
      <c r="G22">
        <f t="shared" si="2"/>
        <v>68.78962576458656</v>
      </c>
      <c r="H22">
        <f t="shared" si="3"/>
        <v>0.16225982833298808</v>
      </c>
      <c r="I22">
        <f t="shared" si="4"/>
        <v>3.4346970960997476</v>
      </c>
      <c r="J22">
        <f t="shared" si="5"/>
        <v>3.272290411253629E-3</v>
      </c>
      <c r="K22">
        <f t="shared" si="6"/>
        <v>3.423494428109664</v>
      </c>
      <c r="L22">
        <f t="shared" si="7"/>
        <v>0.20814464381139941</v>
      </c>
      <c r="M22">
        <f t="shared" si="8"/>
        <v>0.72378469631928022</v>
      </c>
      <c r="N22">
        <f t="shared" si="9"/>
        <v>2.4958092976526904</v>
      </c>
      <c r="O22">
        <f t="shared" si="10"/>
        <v>4.7050645152051339E-2</v>
      </c>
      <c r="P22">
        <f t="shared" si="11"/>
        <v>3.6281768797433299E-2</v>
      </c>
      <c r="Q22">
        <f t="shared" si="12"/>
        <v>2.7109123997804674</v>
      </c>
      <c r="R22">
        <f t="shared" si="13"/>
        <v>9.3479737923464405</v>
      </c>
      <c r="S22">
        <v>0.1</v>
      </c>
      <c r="T22">
        <f t="shared" si="14"/>
        <v>7.2378469631928025E-2</v>
      </c>
      <c r="U22">
        <v>20</v>
      </c>
      <c r="V22">
        <f t="shared" si="15"/>
        <v>54.218247995609346</v>
      </c>
    </row>
    <row r="23" spans="1:22">
      <c r="A23">
        <v>2.8570000000000002</v>
      </c>
      <c r="B23">
        <v>500</v>
      </c>
      <c r="C23" s="6">
        <f t="shared" si="0"/>
        <v>3.3761027636523076E-2</v>
      </c>
      <c r="D23" s="11">
        <v>0.3</v>
      </c>
      <c r="E23">
        <f t="shared" si="1"/>
        <v>7.4847255101658586E-3</v>
      </c>
      <c r="F23" s="7">
        <v>0.5</v>
      </c>
      <c r="G23">
        <f t="shared" si="2"/>
        <v>68.78962576458656</v>
      </c>
      <c r="H23">
        <f t="shared" si="3"/>
        <v>0.16253510457212278</v>
      </c>
      <c r="I23">
        <f t="shared" si="4"/>
        <v>3.5591628738421046</v>
      </c>
      <c r="J23">
        <f t="shared" si="5"/>
        <v>3.3851273459014532E-3</v>
      </c>
      <c r="K23">
        <f t="shared" si="6"/>
        <v>3.5471553014310713</v>
      </c>
      <c r="L23">
        <f t="shared" si="7"/>
        <v>0.209790287625226</v>
      </c>
      <c r="M23">
        <f t="shared" si="8"/>
        <v>0.75616630334960311</v>
      </c>
      <c r="N23">
        <f t="shared" si="9"/>
        <v>2.5205543444986773</v>
      </c>
      <c r="O23">
        <f t="shared" si="10"/>
        <v>4.8755655806056231E-2</v>
      </c>
      <c r="P23">
        <f t="shared" si="11"/>
        <v>3.6641489417671445E-2</v>
      </c>
      <c r="Q23">
        <f t="shared" si="12"/>
        <v>2.8029965704925015</v>
      </c>
      <c r="R23">
        <f t="shared" si="13"/>
        <v>9.3433219016416729</v>
      </c>
      <c r="S23">
        <v>0.1</v>
      </c>
      <c r="T23">
        <f t="shared" si="14"/>
        <v>7.5616630334960314E-2</v>
      </c>
      <c r="U23">
        <v>20</v>
      </c>
      <c r="V23">
        <f t="shared" si="15"/>
        <v>56.05993140985003</v>
      </c>
    </row>
    <row r="24" spans="1:22">
      <c r="A24">
        <v>2.8570000000000002</v>
      </c>
      <c r="B24">
        <v>500</v>
      </c>
      <c r="C24" s="6">
        <f t="shared" si="0"/>
        <v>3.3761027636523076E-2</v>
      </c>
      <c r="D24" s="11">
        <v>0.31</v>
      </c>
      <c r="E24">
        <f t="shared" si="1"/>
        <v>7.7460358502480066E-3</v>
      </c>
      <c r="F24" s="7">
        <v>0.5</v>
      </c>
      <c r="G24">
        <f t="shared" si="2"/>
        <v>68.78962576458656</v>
      </c>
      <c r="H24">
        <f t="shared" si="3"/>
        <v>0.16280179799721073</v>
      </c>
      <c r="I24">
        <f t="shared" si="4"/>
        <v>3.6838363050463743</v>
      </c>
      <c r="J24">
        <f t="shared" si="5"/>
        <v>3.4979642128471376E-3</v>
      </c>
      <c r="K24">
        <f t="shared" si="6"/>
        <v>3.6709952948793556</v>
      </c>
      <c r="L24">
        <f t="shared" si="7"/>
        <v>0.211388296195542</v>
      </c>
      <c r="M24">
        <f t="shared" si="8"/>
        <v>0.78884645089341676</v>
      </c>
      <c r="N24">
        <f t="shared" si="9"/>
        <v>2.544665970623925</v>
      </c>
      <c r="O24">
        <f t="shared" si="10"/>
        <v>5.0463511028032523E-2</v>
      </c>
      <c r="P24">
        <f t="shared" si="11"/>
        <v>3.699200195291568E-2</v>
      </c>
      <c r="Q24">
        <f t="shared" si="12"/>
        <v>2.8949898541529575</v>
      </c>
      <c r="R24">
        <f t="shared" si="13"/>
        <v>9.3386769488805079</v>
      </c>
      <c r="S24">
        <v>0.1</v>
      </c>
      <c r="T24">
        <f t="shared" si="14"/>
        <v>7.8884645089341676E-2</v>
      </c>
      <c r="U24">
        <v>20</v>
      </c>
      <c r="V24">
        <f t="shared" si="15"/>
        <v>57.899797083059148</v>
      </c>
    </row>
    <row r="25" spans="1:22">
      <c r="A25">
        <v>2.8570000000000002</v>
      </c>
      <c r="B25">
        <v>500</v>
      </c>
      <c r="C25" s="6">
        <f t="shared" si="0"/>
        <v>3.3761027636523076E-2</v>
      </c>
      <c r="D25" s="11">
        <v>0.32</v>
      </c>
      <c r="E25">
        <f t="shared" si="1"/>
        <v>8.0077106231276462E-3</v>
      </c>
      <c r="F25" s="7">
        <v>0.5</v>
      </c>
      <c r="G25">
        <f t="shared" si="2"/>
        <v>68.78962576458656</v>
      </c>
      <c r="H25">
        <f t="shared" si="3"/>
        <v>0.16306044049044333</v>
      </c>
      <c r="I25">
        <f t="shared" si="4"/>
        <v>3.8087110187548809</v>
      </c>
      <c r="J25">
        <f t="shared" si="5"/>
        <v>3.6108010098339868E-3</v>
      </c>
      <c r="K25">
        <f t="shared" si="6"/>
        <v>3.7950080000360229</v>
      </c>
      <c r="L25">
        <f t="shared" si="7"/>
        <v>0.21294172413901458</v>
      </c>
      <c r="M25">
        <f t="shared" si="8"/>
        <v>0.82181856536788178</v>
      </c>
      <c r="N25">
        <f t="shared" si="9"/>
        <v>2.5681830167746305</v>
      </c>
      <c r="O25">
        <f t="shared" si="10"/>
        <v>5.2174123544587413E-2</v>
      </c>
      <c r="P25">
        <f t="shared" si="11"/>
        <v>3.7333871034035356E-2</v>
      </c>
      <c r="Q25">
        <f t="shared" si="12"/>
        <v>2.9868924533869992</v>
      </c>
      <c r="R25">
        <f t="shared" si="13"/>
        <v>9.3340389168343716</v>
      </c>
      <c r="S25">
        <v>0.1</v>
      </c>
      <c r="T25">
        <f t="shared" si="14"/>
        <v>8.2181856536788181E-2</v>
      </c>
      <c r="U25">
        <v>20</v>
      </c>
      <c r="V25">
        <f t="shared" si="15"/>
        <v>59.737849067739987</v>
      </c>
    </row>
    <row r="26" spans="1:22">
      <c r="A26">
        <v>2.8570000000000002</v>
      </c>
      <c r="B26">
        <v>500</v>
      </c>
      <c r="C26" s="6">
        <f t="shared" si="0"/>
        <v>3.3761027636523076E-2</v>
      </c>
      <c r="D26" s="11">
        <v>0.33</v>
      </c>
      <c r="E26">
        <f t="shared" si="1"/>
        <v>8.2697371299189238E-3</v>
      </c>
      <c r="F26" s="7">
        <v>0.5</v>
      </c>
      <c r="G26">
        <f t="shared" si="2"/>
        <v>68.78962576458656</v>
      </c>
      <c r="H26">
        <f t="shared" si="3"/>
        <v>0.16331151560169554</v>
      </c>
      <c r="I26">
        <f t="shared" si="4"/>
        <v>3.9337810327415719</v>
      </c>
      <c r="J26">
        <f t="shared" si="5"/>
        <v>3.723637734605309E-3</v>
      </c>
      <c r="K26">
        <f t="shared" si="6"/>
        <v>3.9191873986549508</v>
      </c>
      <c r="L26">
        <f t="shared" si="7"/>
        <v>0.21445334019827766</v>
      </c>
      <c r="M26">
        <f t="shared" si="8"/>
        <v>0.85507646259117376</v>
      </c>
      <c r="N26">
        <f t="shared" si="9"/>
        <v>2.5911407957308294</v>
      </c>
      <c r="O26">
        <f t="shared" si="10"/>
        <v>5.3887411407418789E-2</v>
      </c>
      <c r="P26">
        <f t="shared" si="11"/>
        <v>3.7667610005588506E-2</v>
      </c>
      <c r="Q26">
        <f t="shared" si="12"/>
        <v>3.0787045701503981</v>
      </c>
      <c r="R26">
        <f t="shared" si="13"/>
        <v>9.3294077883345388</v>
      </c>
      <c r="S26">
        <v>0.1</v>
      </c>
      <c r="T26">
        <f t="shared" si="14"/>
        <v>8.5507646259117387E-2</v>
      </c>
      <c r="U26">
        <v>20</v>
      </c>
      <c r="V26">
        <f t="shared" si="15"/>
        <v>61.574091403007962</v>
      </c>
    </row>
    <row r="27" spans="1:22">
      <c r="A27">
        <v>2.8570000000000002</v>
      </c>
      <c r="B27">
        <v>500</v>
      </c>
      <c r="C27" s="6">
        <f t="shared" si="0"/>
        <v>3.3761027636523076E-2</v>
      </c>
      <c r="D27" s="11">
        <v>0.34</v>
      </c>
      <c r="E27">
        <f t="shared" si="1"/>
        <v>8.5321034214140296E-3</v>
      </c>
      <c r="F27" s="7">
        <v>0.5</v>
      </c>
      <c r="G27">
        <f t="shared" si="2"/>
        <v>68.78962576458656</v>
      </c>
      <c r="H27">
        <f t="shared" si="3"/>
        <v>0.16355546425401443</v>
      </c>
      <c r="I27">
        <f t="shared" si="4"/>
        <v>4.0590407187127671</v>
      </c>
      <c r="J27">
        <f t="shared" si="5"/>
        <v>3.8364743849044168E-3</v>
      </c>
      <c r="K27">
        <f t="shared" si="6"/>
        <v>4.0435278277768534</v>
      </c>
      <c r="L27">
        <f t="shared" si="7"/>
        <v>0.21592566175671934</v>
      </c>
      <c r="M27">
        <f t="shared" si="8"/>
        <v>0.88861431298034077</v>
      </c>
      <c r="N27">
        <f t="shared" si="9"/>
        <v>2.6135715087657081</v>
      </c>
      <c r="O27">
        <f t="shared" si="10"/>
        <v>5.5603297516613248E-2</v>
      </c>
      <c r="P27">
        <f t="shared" si="11"/>
        <v>3.799368697992242E-2</v>
      </c>
      <c r="Q27">
        <f t="shared" si="12"/>
        <v>3.1704264057324263</v>
      </c>
      <c r="R27">
        <f t="shared" si="13"/>
        <v>9.324783546271842</v>
      </c>
      <c r="S27">
        <v>0.1</v>
      </c>
      <c r="T27">
        <f t="shared" si="14"/>
        <v>8.8861431298034088E-2</v>
      </c>
      <c r="U27">
        <v>20</v>
      </c>
      <c r="V27">
        <f t="shared" si="15"/>
        <v>63.408528114648526</v>
      </c>
    </row>
    <row r="28" spans="1:22">
      <c r="A28">
        <v>2.8570000000000002</v>
      </c>
      <c r="B28">
        <v>500</v>
      </c>
      <c r="C28" s="6">
        <f t="shared" si="0"/>
        <v>3.3761027636523076E-2</v>
      </c>
      <c r="D28" s="11">
        <v>0.35</v>
      </c>
      <c r="E28">
        <f t="shared" si="1"/>
        <v>8.7947982330321452E-3</v>
      </c>
      <c r="F28" s="7">
        <v>0.5</v>
      </c>
      <c r="G28">
        <f t="shared" si="2"/>
        <v>68.78962576458656</v>
      </c>
      <c r="H28">
        <f t="shared" si="3"/>
        <v>0.16379268962951349</v>
      </c>
      <c r="I28">
        <f t="shared" si="4"/>
        <v>4.1844847715569138</v>
      </c>
      <c r="J28">
        <f t="shared" si="5"/>
        <v>3.9493109584746279E-3</v>
      </c>
      <c r="K28">
        <f t="shared" si="6"/>
        <v>4.1680239489003368</v>
      </c>
      <c r="L28">
        <f t="shared" si="7"/>
        <v>0.2173609843054316</v>
      </c>
      <c r="M28">
        <f t="shared" si="8"/>
        <v>0.92242661079816646</v>
      </c>
      <c r="N28">
        <f t="shared" si="9"/>
        <v>2.6355046022804758</v>
      </c>
      <c r="O28">
        <f t="shared" si="10"/>
        <v>5.7321709199409779E-2</v>
      </c>
      <c r="P28">
        <f t="shared" si="11"/>
        <v>3.8312530021601808E-2</v>
      </c>
      <c r="Q28">
        <f t="shared" si="12"/>
        <v>3.2620581607587473</v>
      </c>
      <c r="R28">
        <f t="shared" si="13"/>
        <v>9.3201661735964212</v>
      </c>
      <c r="S28">
        <v>0.1</v>
      </c>
      <c r="T28">
        <f t="shared" si="14"/>
        <v>9.2242661079816657E-2</v>
      </c>
      <c r="U28">
        <v>20</v>
      </c>
      <c r="V28">
        <f t="shared" si="15"/>
        <v>65.24116321517495</v>
      </c>
    </row>
    <row r="29" spans="1:22">
      <c r="A29">
        <v>2.8570000000000002</v>
      </c>
      <c r="B29">
        <v>500</v>
      </c>
      <c r="C29" s="6">
        <f t="shared" si="0"/>
        <v>3.3761027636523076E-2</v>
      </c>
      <c r="D29" s="11">
        <v>0.36</v>
      </c>
      <c r="E29">
        <f t="shared" si="1"/>
        <v>9.0578109271159338E-3</v>
      </c>
      <c r="F29" s="7">
        <v>0.5</v>
      </c>
      <c r="G29">
        <f t="shared" si="2"/>
        <v>68.78962576458656</v>
      </c>
      <c r="H29">
        <f t="shared" si="3"/>
        <v>0.16402356137320984</v>
      </c>
      <c r="I29">
        <f t="shared" si="4"/>
        <v>4.3101081820697473</v>
      </c>
      <c r="J29">
        <f t="shared" si="5"/>
        <v>4.0621474530592675E-3</v>
      </c>
      <c r="K29">
        <f t="shared" si="6"/>
        <v>4.2926707206350967</v>
      </c>
      <c r="L29">
        <f t="shared" si="7"/>
        <v>0.21876140672207844</v>
      </c>
      <c r="M29">
        <f t="shared" si="8"/>
        <v>0.95650814687546237</v>
      </c>
      <c r="N29">
        <f t="shared" si="9"/>
        <v>2.6569670746540623</v>
      </c>
      <c r="O29">
        <f t="shared" si="10"/>
        <v>5.904257783657188E-2</v>
      </c>
      <c r="P29">
        <f t="shared" si="11"/>
        <v>3.8624531608106083E-2</v>
      </c>
      <c r="Q29">
        <f t="shared" si="12"/>
        <v>3.353600035194285</v>
      </c>
      <c r="R29">
        <f t="shared" si="13"/>
        <v>9.3155556533174586</v>
      </c>
      <c r="S29">
        <v>0.1</v>
      </c>
      <c r="T29">
        <f t="shared" si="14"/>
        <v>9.5650814687546243E-2</v>
      </c>
      <c r="U29">
        <v>20</v>
      </c>
      <c r="V29">
        <f t="shared" si="15"/>
        <v>67.072000703885692</v>
      </c>
    </row>
    <row r="30" spans="1:22">
      <c r="A30">
        <v>2.8570000000000002</v>
      </c>
      <c r="B30">
        <v>500</v>
      </c>
      <c r="C30" s="6">
        <f t="shared" si="0"/>
        <v>3.3761027636523076E-2</v>
      </c>
      <c r="D30" s="11">
        <v>0.37</v>
      </c>
      <c r="E30">
        <f t="shared" si="1"/>
        <v>9.3211314415640838E-3</v>
      </c>
      <c r="F30" s="7">
        <v>0.5</v>
      </c>
      <c r="G30">
        <f t="shared" si="2"/>
        <v>68.78962576458656</v>
      </c>
      <c r="H30">
        <f t="shared" si="3"/>
        <v>0.16424841922612091</v>
      </c>
      <c r="I30">
        <f t="shared" si="4"/>
        <v>4.4359062126762581</v>
      </c>
      <c r="J30">
        <f t="shared" si="5"/>
        <v>4.1749838664016598E-3</v>
      </c>
      <c r="K30">
        <f t="shared" si="6"/>
        <v>4.4174633743578937</v>
      </c>
      <c r="L30">
        <f t="shared" si="7"/>
        <v>0.22012885305543994</v>
      </c>
      <c r="M30">
        <f t="shared" si="8"/>
        <v>0.9908539843301809</v>
      </c>
      <c r="N30">
        <f t="shared" si="9"/>
        <v>2.6779837414329215</v>
      </c>
      <c r="O30">
        <f t="shared" si="10"/>
        <v>6.0765838529811753E-2</v>
      </c>
      <c r="P30">
        <f t="shared" si="11"/>
        <v>3.893005248491363E-2</v>
      </c>
      <c r="Q30">
        <f t="shared" si="12"/>
        <v>3.4450522283460772</v>
      </c>
      <c r="R30">
        <f t="shared" si="13"/>
        <v>9.310951968502911</v>
      </c>
      <c r="S30">
        <v>0.1</v>
      </c>
      <c r="T30">
        <f t="shared" si="14"/>
        <v>9.9085398433018099E-2</v>
      </c>
      <c r="U30">
        <v>20</v>
      </c>
      <c r="V30">
        <f t="shared" si="15"/>
        <v>68.901044566921541</v>
      </c>
    </row>
    <row r="31" spans="1:22">
      <c r="A31">
        <v>2.8570000000000002</v>
      </c>
      <c r="B31">
        <v>500</v>
      </c>
      <c r="C31" s="6">
        <f t="shared" si="0"/>
        <v>3.3761027636523076E-2</v>
      </c>
      <c r="D31" s="11">
        <v>0.38</v>
      </c>
      <c r="E31">
        <f t="shared" si="1"/>
        <v>9.5847502439513656E-3</v>
      </c>
      <c r="F31" s="7">
        <v>0.5</v>
      </c>
      <c r="G31">
        <f t="shared" si="2"/>
        <v>68.78962576458656</v>
      </c>
      <c r="H31">
        <f t="shared" si="3"/>
        <v>0.16446757617828192</v>
      </c>
      <c r="I31">
        <f t="shared" si="4"/>
        <v>4.5618743757479656</v>
      </c>
      <c r="J31">
        <f t="shared" si="5"/>
        <v>4.2878201962451359E-3</v>
      </c>
      <c r="K31">
        <f t="shared" si="6"/>
        <v>4.542397392469165</v>
      </c>
      <c r="L31">
        <f t="shared" si="7"/>
        <v>0.22146509137902948</v>
      </c>
      <c r="M31">
        <f t="shared" si="8"/>
        <v>1.025459436881849</v>
      </c>
      <c r="N31">
        <f t="shared" si="9"/>
        <v>2.6985774654785502</v>
      </c>
      <c r="O31">
        <f t="shared" si="10"/>
        <v>6.249142980476665E-2</v>
      </c>
      <c r="P31">
        <f t="shared" si="11"/>
        <v>3.9229425011173692E-2</v>
      </c>
      <c r="Q31">
        <f t="shared" si="12"/>
        <v>3.5364149388661166</v>
      </c>
      <c r="R31">
        <f t="shared" si="13"/>
        <v>9.3063551022792534</v>
      </c>
      <c r="S31">
        <v>0.1</v>
      </c>
      <c r="T31">
        <f t="shared" si="14"/>
        <v>0.10254594368818491</v>
      </c>
      <c r="U31">
        <v>20</v>
      </c>
      <c r="V31">
        <f t="shared" si="15"/>
        <v>70.728298777322337</v>
      </c>
    </row>
    <row r="32" spans="1:22">
      <c r="A32">
        <v>2.8570000000000002</v>
      </c>
      <c r="B32">
        <v>500</v>
      </c>
      <c r="C32" s="6">
        <f t="shared" si="0"/>
        <v>3.3761027636523076E-2</v>
      </c>
      <c r="D32" s="11">
        <v>0.39</v>
      </c>
      <c r="E32">
        <f t="shared" si="1"/>
        <v>9.8486582904206386E-3</v>
      </c>
      <c r="F32" s="7">
        <v>0.5</v>
      </c>
      <c r="G32">
        <f t="shared" si="2"/>
        <v>68.78962576458656</v>
      </c>
      <c r="H32">
        <f t="shared" si="3"/>
        <v>0.16468132121595905</v>
      </c>
      <c r="I32">
        <f t="shared" si="4"/>
        <v>4.6880084141769363</v>
      </c>
      <c r="J32">
        <f t="shared" si="5"/>
        <v>4.4006564403330358E-3</v>
      </c>
      <c r="K32">
        <f t="shared" si="6"/>
        <v>4.6674684889111582</v>
      </c>
      <c r="L32">
        <f t="shared" si="7"/>
        <v>0.22277175017405348</v>
      </c>
      <c r="M32">
        <f t="shared" si="8"/>
        <v>1.0603200494227614</v>
      </c>
      <c r="N32">
        <f t="shared" si="9"/>
        <v>2.71876935749426</v>
      </c>
      <c r="O32">
        <f t="shared" si="10"/>
        <v>6.4219293344889544E-2</v>
      </c>
      <c r="P32">
        <f t="shared" si="11"/>
        <v>3.9522956074779285E-2</v>
      </c>
      <c r="Q32">
        <f t="shared" si="12"/>
        <v>3.6276883647541749</v>
      </c>
      <c r="R32">
        <f t="shared" si="13"/>
        <v>9.3017650378312169</v>
      </c>
      <c r="S32">
        <v>0.1</v>
      </c>
      <c r="T32">
        <f t="shared" si="14"/>
        <v>0.10603200494227615</v>
      </c>
      <c r="U32">
        <v>20</v>
      </c>
      <c r="V32">
        <f t="shared" si="15"/>
        <v>72.553767295083503</v>
      </c>
    </row>
    <row r="33" spans="1:22">
      <c r="A33">
        <v>2.8570000000000002</v>
      </c>
      <c r="B33">
        <v>500</v>
      </c>
      <c r="C33" s="6">
        <f t="shared" si="0"/>
        <v>3.3761027636523076E-2</v>
      </c>
      <c r="D33" s="11">
        <v>0.4</v>
      </c>
      <c r="E33">
        <f t="shared" si="1"/>
        <v>1.0112846988740511E-2</v>
      </c>
      <c r="F33" s="7">
        <v>0.5</v>
      </c>
      <c r="G33">
        <f t="shared" si="2"/>
        <v>68.78962576458656</v>
      </c>
      <c r="H33">
        <f t="shared" si="3"/>
        <v>0.16488992172425018</v>
      </c>
      <c r="I33">
        <f t="shared" si="4"/>
        <v>4.8143042839197134</v>
      </c>
      <c r="J33">
        <f t="shared" si="5"/>
        <v>4.5134925964086985E-3</v>
      </c>
      <c r="K33">
        <f t="shared" si="6"/>
        <v>4.792672591660244</v>
      </c>
      <c r="L33">
        <f t="shared" si="7"/>
        <v>0.22405033261987417</v>
      </c>
      <c r="M33">
        <f t="shared" si="8"/>
        <v>1.0954315805591017</v>
      </c>
      <c r="N33">
        <f t="shared" si="9"/>
        <v>2.7385789513977543</v>
      </c>
      <c r="O33">
        <f t="shared" si="10"/>
        <v>6.5949373752324847E-2</v>
      </c>
      <c r="P33">
        <f t="shared" si="11"/>
        <v>3.9810929641771596E-2</v>
      </c>
      <c r="Q33">
        <f t="shared" si="12"/>
        <v>3.7188727033606117</v>
      </c>
      <c r="R33">
        <f t="shared" si="13"/>
        <v>9.2971817584015284</v>
      </c>
      <c r="S33">
        <v>0.1</v>
      </c>
      <c r="T33">
        <f t="shared" si="14"/>
        <v>0.10954315805591018</v>
      </c>
      <c r="U33">
        <v>20</v>
      </c>
      <c r="V33">
        <f t="shared" si="15"/>
        <v>74.377454067212227</v>
      </c>
    </row>
    <row r="34" spans="1:22">
      <c r="A34">
        <v>2.8570000000000002</v>
      </c>
      <c r="B34">
        <v>500</v>
      </c>
      <c r="C34" s="6">
        <f t="shared" si="0"/>
        <v>3.3761027636523076E-2</v>
      </c>
      <c r="D34" s="11">
        <v>0.41</v>
      </c>
      <c r="E34">
        <f t="shared" si="1"/>
        <v>1.037730816501276E-2</v>
      </c>
      <c r="F34" s="7">
        <v>0.5</v>
      </c>
      <c r="G34">
        <f t="shared" si="2"/>
        <v>68.78962576458656</v>
      </c>
      <c r="H34">
        <f t="shared" si="3"/>
        <v>0.16509362559575372</v>
      </c>
      <c r="I34">
        <f t="shared" si="4"/>
        <v>4.9407581382670811</v>
      </c>
      <c r="J34">
        <f t="shared" si="5"/>
        <v>4.6263286622154716E-3</v>
      </c>
      <c r="K34">
        <f t="shared" si="6"/>
        <v>4.9180058269489244</v>
      </c>
      <c r="L34">
        <f t="shared" si="7"/>
        <v>0.22530222910434594</v>
      </c>
      <c r="M34">
        <f t="shared" si="8"/>
        <v>1.1307899868779114</v>
      </c>
      <c r="N34">
        <f t="shared" si="9"/>
        <v>2.7580243582388086</v>
      </c>
      <c r="O34">
        <f t="shared" si="10"/>
        <v>6.7681618332425766E-2</v>
      </c>
      <c r="P34">
        <f t="shared" si="11"/>
        <v>4.0093608993852982E-2</v>
      </c>
      <c r="Q34">
        <f t="shared" si="12"/>
        <v>3.8099681513891697</v>
      </c>
      <c r="R34">
        <f t="shared" si="13"/>
        <v>9.2926052472906591</v>
      </c>
      <c r="S34">
        <v>0.1</v>
      </c>
      <c r="T34">
        <f t="shared" si="14"/>
        <v>0.11307899868779114</v>
      </c>
      <c r="U34">
        <v>20</v>
      </c>
      <c r="V34">
        <f t="shared" si="15"/>
        <v>76.199363027783392</v>
      </c>
    </row>
    <row r="35" spans="1:22">
      <c r="A35">
        <v>2.8570000000000002</v>
      </c>
      <c r="B35">
        <v>500</v>
      </c>
      <c r="C35" s="6">
        <f t="shared" si="0"/>
        <v>3.3761027636523076E-2</v>
      </c>
      <c r="D35" s="11">
        <v>0.42</v>
      </c>
      <c r="E35">
        <f t="shared" si="1"/>
        <v>1.0642034033588488E-2</v>
      </c>
      <c r="F35" s="7">
        <v>0.5</v>
      </c>
      <c r="G35">
        <f t="shared" si="2"/>
        <v>68.78962576458656</v>
      </c>
      <c r="H35">
        <f t="shared" si="3"/>
        <v>0.16529266308748863</v>
      </c>
      <c r="I35">
        <f t="shared" si="4"/>
        <v>5.0673663136310383</v>
      </c>
      <c r="J35">
        <f t="shared" si="5"/>
        <v>4.7391646354967114E-3</v>
      </c>
      <c r="K35">
        <f t="shared" si="6"/>
        <v>5.0434645050085196</v>
      </c>
      <c r="L35">
        <f t="shared" si="7"/>
        <v>0.22652872821335224</v>
      </c>
      <c r="M35">
        <f t="shared" si="8"/>
        <v>1.166391408731283</v>
      </c>
      <c r="N35">
        <f t="shared" si="9"/>
        <v>2.77712240174115</v>
      </c>
      <c r="O35">
        <f t="shared" si="10"/>
        <v>6.9415976899055321E-2</v>
      </c>
      <c r="P35">
        <f t="shared" si="11"/>
        <v>4.0371238698769525E-2</v>
      </c>
      <c r="Q35">
        <f t="shared" si="12"/>
        <v>3.9009749048997553</v>
      </c>
      <c r="R35">
        <f t="shared" si="13"/>
        <v>9.2880354878565612</v>
      </c>
      <c r="S35">
        <v>0.1</v>
      </c>
      <c r="T35">
        <f t="shared" si="14"/>
        <v>0.11663914087312831</v>
      </c>
      <c r="U35">
        <v>20</v>
      </c>
      <c r="V35">
        <f t="shared" si="15"/>
        <v>78.019498097995111</v>
      </c>
    </row>
    <row r="36" spans="1:22">
      <c r="A36">
        <v>2.8570000000000002</v>
      </c>
      <c r="B36">
        <v>500</v>
      </c>
      <c r="C36" s="6">
        <f t="shared" si="0"/>
        <v>3.3761027636523076E-2</v>
      </c>
      <c r="D36" s="11">
        <v>0.43</v>
      </c>
      <c r="E36">
        <f t="shared" si="1"/>
        <v>1.0907017169814492E-2</v>
      </c>
      <c r="F36" s="7">
        <v>0.5</v>
      </c>
      <c r="G36">
        <f t="shared" si="2"/>
        <v>68.78962576458656</v>
      </c>
      <c r="H36">
        <f t="shared" si="3"/>
        <v>0.16548724846134411</v>
      </c>
      <c r="I36">
        <f t="shared" si="4"/>
        <v>5.1941253166699246</v>
      </c>
      <c r="J36">
        <f t="shared" si="5"/>
        <v>4.8520005139957726E-3</v>
      </c>
      <c r="K36">
        <f t="shared" si="6"/>
        <v>5.16904510715315</v>
      </c>
      <c r="L36">
        <f t="shared" si="7"/>
        <v>0.22773102641587606</v>
      </c>
      <c r="M36">
        <f t="shared" si="8"/>
        <v>1.2022321573587234</v>
      </c>
      <c r="N36">
        <f t="shared" si="9"/>
        <v>2.7958887380435429</v>
      </c>
      <c r="O36">
        <f t="shared" si="10"/>
        <v>7.1152401598218146E-2</v>
      </c>
      <c r="P36">
        <f t="shared" si="11"/>
        <v>4.0644046350996263E-2</v>
      </c>
      <c r="Q36">
        <f t="shared" si="12"/>
        <v>3.9918931593112013</v>
      </c>
      <c r="R36">
        <f t="shared" si="13"/>
        <v>9.2834724635144212</v>
      </c>
      <c r="S36">
        <v>0.1</v>
      </c>
      <c r="T36">
        <f t="shared" si="14"/>
        <v>0.12022321573587234</v>
      </c>
      <c r="U36">
        <v>20</v>
      </c>
      <c r="V36">
        <f t="shared" si="15"/>
        <v>79.837863186224027</v>
      </c>
    </row>
    <row r="37" spans="1:22">
      <c r="A37">
        <v>2.8570000000000002</v>
      </c>
      <c r="B37">
        <v>500</v>
      </c>
      <c r="C37" s="6">
        <f t="shared" si="0"/>
        <v>3.3761027636523076E-2</v>
      </c>
      <c r="D37" s="11">
        <v>0.44</v>
      </c>
      <c r="E37">
        <f t="shared" si="1"/>
        <v>1.117225048528395E-2</v>
      </c>
      <c r="F37" s="7">
        <v>0.5</v>
      </c>
      <c r="G37">
        <f t="shared" si="2"/>
        <v>68.78962576458656</v>
      </c>
      <c r="H37">
        <f t="shared" si="3"/>
        <v>0.16567758143769556</v>
      </c>
      <c r="I37">
        <f t="shared" si="4"/>
        <v>5.3210318125975213</v>
      </c>
      <c r="J37">
        <f t="shared" si="5"/>
        <v>4.9648362954560201E-3</v>
      </c>
      <c r="K37">
        <f t="shared" si="6"/>
        <v>5.2947442740505579</v>
      </c>
      <c r="L37">
        <f t="shared" si="7"/>
        <v>0.22891023662589949</v>
      </c>
      <c r="M37">
        <f t="shared" si="8"/>
        <v>1.2383087031935034</v>
      </c>
      <c r="N37">
        <f t="shared" si="9"/>
        <v>2.814337961803417</v>
      </c>
      <c r="O37">
        <f t="shared" si="10"/>
        <v>7.2890846747911256E-2</v>
      </c>
      <c r="P37">
        <f t="shared" si="11"/>
        <v>4.0912244114173685E-2</v>
      </c>
      <c r="Q37">
        <f t="shared" si="12"/>
        <v>4.0827231094040179</v>
      </c>
      <c r="R37">
        <f t="shared" si="13"/>
        <v>9.2789161577364041</v>
      </c>
      <c r="S37">
        <v>0.1</v>
      </c>
      <c r="T37">
        <f t="shared" si="14"/>
        <v>0.12383087031935035</v>
      </c>
      <c r="U37">
        <v>20</v>
      </c>
      <c r="V37">
        <f t="shared" si="15"/>
        <v>81.654462188080359</v>
      </c>
    </row>
    <row r="38" spans="1:22">
      <c r="A38">
        <v>2.8570000000000002</v>
      </c>
      <c r="B38">
        <v>500</v>
      </c>
      <c r="C38" s="6">
        <f t="shared" si="0"/>
        <v>3.3761027636523076E-2</v>
      </c>
      <c r="D38" s="11">
        <v>0.45</v>
      </c>
      <c r="E38">
        <f t="shared" si="1"/>
        <v>1.1437727205309301E-2</v>
      </c>
      <c r="F38" s="7">
        <v>0.5</v>
      </c>
      <c r="G38">
        <f t="shared" si="2"/>
        <v>68.78962576458656</v>
      </c>
      <c r="H38">
        <f t="shared" si="3"/>
        <v>0.16586384848718974</v>
      </c>
      <c r="I38">
        <f t="shared" si="4"/>
        <v>5.448082614542729</v>
      </c>
      <c r="J38">
        <f t="shared" si="5"/>
        <v>5.0776719776208243E-3</v>
      </c>
      <c r="K38">
        <f t="shared" si="6"/>
        <v>5.4205587950460767</v>
      </c>
      <c r="L38">
        <f t="shared" si="7"/>
        <v>0.23006739579371061</v>
      </c>
      <c r="M38">
        <f t="shared" si="8"/>
        <v>1.2746176652195969</v>
      </c>
      <c r="N38">
        <f t="shared" si="9"/>
        <v>2.8324837004879928</v>
      </c>
      <c r="O38">
        <f t="shared" si="10"/>
        <v>7.4631268692366151E-2</v>
      </c>
      <c r="P38">
        <f t="shared" si="11"/>
        <v>4.1176030091824946E-2</v>
      </c>
      <c r="Q38">
        <f t="shared" si="12"/>
        <v>4.1734649493231322</v>
      </c>
      <c r="R38">
        <f t="shared" si="13"/>
        <v>9.2743665540514044</v>
      </c>
      <c r="S38">
        <v>0.1</v>
      </c>
      <c r="T38">
        <f t="shared" si="14"/>
        <v>0.1274617665219597</v>
      </c>
      <c r="U38">
        <v>20</v>
      </c>
      <c r="V38">
        <f t="shared" si="15"/>
        <v>83.469298986462647</v>
      </c>
    </row>
    <row r="39" spans="1:22">
      <c r="A39">
        <v>2.8570000000000002</v>
      </c>
      <c r="B39">
        <v>500</v>
      </c>
      <c r="C39" s="6">
        <f t="shared" si="0"/>
        <v>3.3761027636523076E-2</v>
      </c>
      <c r="D39" s="11">
        <v>0.46</v>
      </c>
      <c r="E39">
        <f t="shared" si="1"/>
        <v>1.1703440848372961E-2</v>
      </c>
      <c r="F39" s="7">
        <v>0.5</v>
      </c>
      <c r="G39">
        <f t="shared" si="2"/>
        <v>68.78962576458656</v>
      </c>
      <c r="H39">
        <f t="shared" si="3"/>
        <v>0.16604622398188096</v>
      </c>
      <c r="I39">
        <f t="shared" si="4"/>
        <v>5.5752746738441781</v>
      </c>
      <c r="J39">
        <f t="shared" si="5"/>
        <v>5.1905075582335588E-3</v>
      </c>
      <c r="K39">
        <f t="shared" si="6"/>
        <v>5.5464855984239252</v>
      </c>
      <c r="L39">
        <f t="shared" si="7"/>
        <v>0.23120347165558619</v>
      </c>
      <c r="M39">
        <f t="shared" si="8"/>
        <v>1.3111558012635758</v>
      </c>
      <c r="N39">
        <f t="shared" si="9"/>
        <v>2.8503386983990775</v>
      </c>
      <c r="O39">
        <f t="shared" si="10"/>
        <v>7.6373625669098333E-2</v>
      </c>
      <c r="P39">
        <f t="shared" si="11"/>
        <v>4.1435589548830691E-2</v>
      </c>
      <c r="Q39">
        <f t="shared" si="12"/>
        <v>4.2641188725806023</v>
      </c>
      <c r="R39">
        <f t="shared" si="13"/>
        <v>9.2698236360447872</v>
      </c>
      <c r="S39">
        <v>0.1</v>
      </c>
      <c r="T39">
        <f t="shared" si="14"/>
        <v>0.13111558012635757</v>
      </c>
      <c r="U39">
        <v>20</v>
      </c>
      <c r="V39">
        <f t="shared" si="15"/>
        <v>85.282377451612049</v>
      </c>
    </row>
    <row r="40" spans="1:22">
      <c r="A40">
        <v>2.8570000000000002</v>
      </c>
      <c r="B40">
        <v>500</v>
      </c>
      <c r="C40" s="6">
        <f t="shared" si="0"/>
        <v>3.3761027636523076E-2</v>
      </c>
      <c r="D40" s="11">
        <v>0.47</v>
      </c>
      <c r="E40">
        <f t="shared" si="1"/>
        <v>1.1969385207342691E-2</v>
      </c>
      <c r="F40" s="7">
        <v>0.5</v>
      </c>
      <c r="G40">
        <f t="shared" si="2"/>
        <v>68.78962576458656</v>
      </c>
      <c r="H40">
        <f t="shared" si="3"/>
        <v>0.16622487122372906</v>
      </c>
      <c r="I40">
        <f t="shared" si="4"/>
        <v>5.7026050711790255</v>
      </c>
      <c r="J40">
        <f t="shared" si="5"/>
        <v>5.3033430350376077E-3</v>
      </c>
      <c r="K40">
        <f t="shared" si="6"/>
        <v>5.6725217425048138</v>
      </c>
      <c r="L40">
        <f t="shared" si="7"/>
        <v>0.23231936875125414</v>
      </c>
      <c r="M40">
        <f t="shared" si="8"/>
        <v>1.3479199991206947</v>
      </c>
      <c r="N40">
        <f t="shared" si="9"/>
        <v>2.867914891746159</v>
      </c>
      <c r="O40">
        <f t="shared" si="10"/>
        <v>7.8117877687383916E-2</v>
      </c>
      <c r="P40">
        <f t="shared" si="11"/>
        <v>4.1691096002772328E-2</v>
      </c>
      <c r="Q40">
        <f t="shared" si="12"/>
        <v>4.3546850720583308</v>
      </c>
      <c r="R40">
        <f t="shared" si="13"/>
        <v>9.2652873873581516</v>
      </c>
      <c r="S40">
        <v>0.1</v>
      </c>
      <c r="T40">
        <f t="shared" si="14"/>
        <v>0.13479199991206947</v>
      </c>
      <c r="U40">
        <v>20</v>
      </c>
      <c r="V40">
        <f t="shared" si="15"/>
        <v>87.093701441166615</v>
      </c>
    </row>
    <row r="41" spans="1:22">
      <c r="A41">
        <v>2.8570000000000002</v>
      </c>
      <c r="B41">
        <v>500</v>
      </c>
      <c r="C41" s="6">
        <f t="shared" si="0"/>
        <v>3.3761027636523076E-2</v>
      </c>
      <c r="D41" s="11">
        <v>0.48</v>
      </c>
      <c r="E41">
        <f t="shared" si="1"/>
        <v>1.2235554332265869E-2</v>
      </c>
      <c r="F41" s="7">
        <v>0.5</v>
      </c>
      <c r="G41">
        <f t="shared" si="2"/>
        <v>68.78962576458656</v>
      </c>
      <c r="H41">
        <f t="shared" si="3"/>
        <v>0.16639994336583511</v>
      </c>
      <c r="I41">
        <f t="shared" si="4"/>
        <v>5.8300710084380176</v>
      </c>
      <c r="J41">
        <f t="shared" si="5"/>
        <v>5.4161784057763585E-3</v>
      </c>
      <c r="K41">
        <f t="shared" si="6"/>
        <v>5.7986644074918159</v>
      </c>
      <c r="L41">
        <f t="shared" si="7"/>
        <v>0.23341593380233427</v>
      </c>
      <c r="M41">
        <f t="shared" si="8"/>
        <v>1.3849072684272627</v>
      </c>
      <c r="N41">
        <f t="shared" si="9"/>
        <v>2.8852234758901307</v>
      </c>
      <c r="O41">
        <f t="shared" si="10"/>
        <v>7.9863986416959146E-2</v>
      </c>
      <c r="P41">
        <f t="shared" si="11"/>
        <v>4.1942712201459113E-2</v>
      </c>
      <c r="Q41">
        <f t="shared" si="12"/>
        <v>4.4451637400107549</v>
      </c>
      <c r="R41">
        <f t="shared" si="13"/>
        <v>9.2607577916890733</v>
      </c>
      <c r="S41">
        <v>0.1</v>
      </c>
      <c r="T41">
        <f t="shared" si="14"/>
        <v>0.13849072684272629</v>
      </c>
      <c r="U41">
        <v>20</v>
      </c>
      <c r="V41">
        <f t="shared" si="15"/>
        <v>88.903274800215101</v>
      </c>
    </row>
    <row r="42" spans="1:22">
      <c r="A42">
        <v>2.8570000000000002</v>
      </c>
      <c r="B42">
        <v>500</v>
      </c>
      <c r="C42" s="6">
        <f t="shared" si="0"/>
        <v>3.3761027636523076E-2</v>
      </c>
      <c r="D42" s="11">
        <v>0.49</v>
      </c>
      <c r="E42">
        <f t="shared" si="1"/>
        <v>1.2501942514579619E-2</v>
      </c>
      <c r="F42" s="7">
        <v>0.5</v>
      </c>
      <c r="G42">
        <f t="shared" si="2"/>
        <v>68.78962576458656</v>
      </c>
      <c r="H42">
        <f t="shared" si="3"/>
        <v>0.1665715842395829</v>
      </c>
      <c r="I42">
        <f t="shared" si="4"/>
        <v>5.9576698012697538</v>
      </c>
      <c r="J42">
        <f t="shared" si="5"/>
        <v>5.5290136681932067E-3</v>
      </c>
      <c r="K42">
        <f t="shared" si="6"/>
        <v>5.9249108879872461</v>
      </c>
      <c r="L42">
        <f t="shared" si="7"/>
        <v>0.23449396053139626</v>
      </c>
      <c r="M42">
        <f t="shared" si="8"/>
        <v>1.4221147332022293</v>
      </c>
      <c r="N42">
        <f t="shared" si="9"/>
        <v>2.9022749657188354</v>
      </c>
      <c r="O42">
        <f t="shared" si="10"/>
        <v>8.1611915085887041E-2</v>
      </c>
      <c r="P42">
        <f t="shared" si="11"/>
        <v>4.2190591000612031E-2</v>
      </c>
      <c r="Q42">
        <f t="shared" si="12"/>
        <v>4.5355550680675245</v>
      </c>
      <c r="R42">
        <f t="shared" si="13"/>
        <v>9.2562348327908666</v>
      </c>
      <c r="S42">
        <v>0.1</v>
      </c>
      <c r="T42">
        <f t="shared" si="14"/>
        <v>0.14221147332022294</v>
      </c>
      <c r="U42">
        <v>20</v>
      </c>
      <c r="V42">
        <f t="shared" si="15"/>
        <v>90.711101361350487</v>
      </c>
    </row>
    <row r="43" spans="1:22">
      <c r="A43">
        <v>2.8570000000000002</v>
      </c>
      <c r="B43">
        <v>500</v>
      </c>
      <c r="C43" s="6">
        <f t="shared" si="0"/>
        <v>3.3761027636523076E-2</v>
      </c>
      <c r="D43" s="11">
        <v>0.5</v>
      </c>
      <c r="E43">
        <f t="shared" si="1"/>
        <v>1.2768544272593779E-2</v>
      </c>
      <c r="F43" s="7">
        <v>0.5</v>
      </c>
      <c r="G43">
        <f t="shared" si="2"/>
        <v>68.78962576458656</v>
      </c>
      <c r="H43">
        <f t="shared" si="3"/>
        <v>0.16673992909900684</v>
      </c>
      <c r="I43">
        <f t="shared" si="4"/>
        <v>6.0853988722265271</v>
      </c>
      <c r="J43">
        <f t="shared" si="5"/>
        <v>5.6418488200315519E-3</v>
      </c>
      <c r="K43">
        <f t="shared" si="6"/>
        <v>6.0512585861127608</v>
      </c>
      <c r="L43">
        <f t="shared" si="7"/>
        <v>0.23555419398995636</v>
      </c>
      <c r="M43">
        <f t="shared" si="8"/>
        <v>1.4595396249903603</v>
      </c>
      <c r="N43">
        <f t="shared" si="9"/>
        <v>2.9190792499807205</v>
      </c>
      <c r="O43">
        <f t="shared" si="10"/>
        <v>8.3361628386664749E-2</v>
      </c>
      <c r="P43">
        <f t="shared" si="11"/>
        <v>4.2434876153716272E-2</v>
      </c>
      <c r="Q43">
        <f t="shared" ref="Q43:Q67" si="16">D43/(C43*(D43+9.75)^0.5)</f>
        <v>4.6258592472361668</v>
      </c>
      <c r="R43">
        <f t="shared" si="13"/>
        <v>9.2517184944723336</v>
      </c>
      <c r="S43">
        <v>0.1</v>
      </c>
      <c r="T43">
        <f t="shared" si="14"/>
        <v>0.14595396249903603</v>
      </c>
      <c r="U43">
        <v>20</v>
      </c>
      <c r="V43">
        <f t="shared" si="15"/>
        <v>92.51718494472334</v>
      </c>
    </row>
    <row r="44" spans="1:22">
      <c r="A44">
        <v>2.8570000000000002</v>
      </c>
      <c r="B44">
        <v>500</v>
      </c>
      <c r="C44" s="6">
        <f t="shared" si="0"/>
        <v>3.3761027636523076E-2</v>
      </c>
      <c r="D44" s="11">
        <v>0.51</v>
      </c>
      <c r="E44">
        <f t="shared" si="1"/>
        <v>1.3035354338120652E-2</v>
      </c>
      <c r="F44" s="7">
        <v>0.5</v>
      </c>
      <c r="G44">
        <f t="shared" si="2"/>
        <v>68.78962576458656</v>
      </c>
      <c r="H44">
        <f t="shared" si="3"/>
        <v>0.1669051052921442</v>
      </c>
      <c r="I44">
        <f t="shared" si="4"/>
        <v>6.2132557444520833</v>
      </c>
      <c r="J44">
        <f t="shared" si="5"/>
        <v>5.7546838590347999E-3</v>
      </c>
      <c r="K44">
        <f t="shared" si="6"/>
        <v>6.1777050051729363</v>
      </c>
      <c r="L44">
        <f t="shared" si="7"/>
        <v>0.23659733445418585</v>
      </c>
      <c r="M44">
        <f t="shared" si="8"/>
        <v>1.4971792765473459</v>
      </c>
      <c r="N44">
        <f t="shared" si="9"/>
        <v>2.9356456402889135</v>
      </c>
      <c r="O44">
        <f t="shared" si="10"/>
        <v>8.5113092389754563E-2</v>
      </c>
      <c r="P44">
        <f t="shared" si="11"/>
        <v>4.2675703024397132E-2</v>
      </c>
      <c r="Q44">
        <f t="shared" si="16"/>
        <v>4.7160764679047373</v>
      </c>
      <c r="R44">
        <f t="shared" si="13"/>
        <v>9.2472087605975233</v>
      </c>
      <c r="S44">
        <v>0.1</v>
      </c>
      <c r="T44">
        <f t="shared" si="14"/>
        <v>0.1497179276547346</v>
      </c>
      <c r="U44">
        <v>20</v>
      </c>
      <c r="V44">
        <f t="shared" si="15"/>
        <v>94.32152935809475</v>
      </c>
    </row>
    <row r="45" spans="1:22">
      <c r="A45">
        <v>2.8570000000000002</v>
      </c>
      <c r="B45">
        <v>500</v>
      </c>
      <c r="C45" s="6">
        <f t="shared" si="0"/>
        <v>3.3761027636523076E-2</v>
      </c>
      <c r="D45" s="11">
        <v>0.52</v>
      </c>
      <c r="E45">
        <f t="shared" si="1"/>
        <v>1.3302367644140138E-2</v>
      </c>
      <c r="F45" s="7">
        <v>0.5</v>
      </c>
      <c r="G45">
        <f t="shared" si="2"/>
        <v>68.78962576458656</v>
      </c>
      <c r="H45">
        <f t="shared" si="3"/>
        <v>0.16706723286781555</v>
      </c>
      <c r="I45">
        <f t="shared" si="4"/>
        <v>6.3412380358586926</v>
      </c>
      <c r="J45">
        <f t="shared" si="5"/>
        <v>5.8675187829463687E-3</v>
      </c>
      <c r="K45">
        <f t="shared" si="6"/>
        <v>6.3042477438095421</v>
      </c>
      <c r="L45">
        <f t="shared" si="7"/>
        <v>0.23762404093907763</v>
      </c>
      <c r="M45">
        <f t="shared" si="8"/>
        <v>1.5350311160142365</v>
      </c>
      <c r="N45">
        <f t="shared" si="9"/>
        <v>2.951982915411993</v>
      </c>
      <c r="O45">
        <f t="shared" si="10"/>
        <v>8.6866274463817714E-2</v>
      </c>
      <c r="P45">
        <f t="shared" si="11"/>
        <v>4.2913199230278365E-2</v>
      </c>
      <c r="Q45">
        <f t="shared" si="16"/>
        <v>4.8062069198444561</v>
      </c>
      <c r="R45">
        <f t="shared" si="13"/>
        <v>9.2427056150854927</v>
      </c>
      <c r="S45">
        <v>0.1</v>
      </c>
      <c r="T45">
        <f t="shared" si="14"/>
        <v>0.15350311160142366</v>
      </c>
      <c r="U45">
        <v>20</v>
      </c>
      <c r="V45">
        <f t="shared" si="15"/>
        <v>96.124138396889123</v>
      </c>
    </row>
    <row r="46" spans="1:22">
      <c r="A46">
        <v>2.8570000000000002</v>
      </c>
      <c r="B46">
        <v>500</v>
      </c>
      <c r="C46" s="6">
        <f t="shared" si="0"/>
        <v>3.3761027636523076E-2</v>
      </c>
      <c r="D46" s="11">
        <v>0.53</v>
      </c>
      <c r="E46">
        <f t="shared" si="1"/>
        <v>1.35695793134017E-2</v>
      </c>
      <c r="F46" s="7">
        <v>0.5</v>
      </c>
      <c r="G46">
        <f t="shared" si="2"/>
        <v>68.78962576458656</v>
      </c>
      <c r="H46">
        <f t="shared" si="3"/>
        <v>0.16722642512515501</v>
      </c>
      <c r="I46">
        <f t="shared" si="4"/>
        <v>6.4693434537468733</v>
      </c>
      <c r="J46">
        <f t="shared" si="5"/>
        <v>5.9803535895096771E-3</v>
      </c>
      <c r="K46">
        <f t="shared" si="6"/>
        <v>6.4308844905997917</v>
      </c>
      <c r="L46">
        <f t="shared" si="7"/>
        <v>0.23863493437499639</v>
      </c>
      <c r="M46">
        <f t="shared" si="8"/>
        <v>1.5730926615345444</v>
      </c>
      <c r="N46">
        <f t="shared" si="9"/>
        <v>2.9680993613859328</v>
      </c>
      <c r="O46">
        <f t="shared" si="10"/>
        <v>8.8621143202011962E-2</v>
      </c>
      <c r="P46">
        <f t="shared" si="11"/>
        <v>4.3147485226092533E-2</v>
      </c>
      <c r="Q46">
        <f t="shared" si="16"/>
        <v>4.8962507922123288</v>
      </c>
      <c r="R46">
        <f t="shared" si="13"/>
        <v>9.2382090419100535</v>
      </c>
      <c r="S46">
        <v>0.1</v>
      </c>
      <c r="T46">
        <f t="shared" si="14"/>
        <v>0.15730926615345445</v>
      </c>
      <c r="U46">
        <v>20</v>
      </c>
      <c r="V46">
        <f t="shared" si="15"/>
        <v>97.925015844246573</v>
      </c>
    </row>
    <row r="47" spans="1:22">
      <c r="A47">
        <v>2.8570000000000002</v>
      </c>
      <c r="B47">
        <v>500</v>
      </c>
      <c r="C47" s="6">
        <f t="shared" si="0"/>
        <v>3.3761027636523076E-2</v>
      </c>
      <c r="D47" s="11">
        <v>0.54</v>
      </c>
      <c r="E47">
        <f t="shared" si="1"/>
        <v>1.3836984647875675E-2</v>
      </c>
      <c r="F47" s="7">
        <v>0.5</v>
      </c>
      <c r="G47">
        <f t="shared" si="2"/>
        <v>68.78962576458656</v>
      </c>
      <c r="H47">
        <f t="shared" si="3"/>
        <v>0.16738278911226362</v>
      </c>
      <c r="I47">
        <f t="shared" si="4"/>
        <v>6.5975697898264496</v>
      </c>
      <c r="J47">
        <f t="shared" si="5"/>
        <v>6.093188276468155E-3</v>
      </c>
      <c r="K47">
        <f t="shared" si="6"/>
        <v>6.5576130190571158</v>
      </c>
      <c r="L47">
        <f t="shared" si="7"/>
        <v>0.23963060048476326</v>
      </c>
      <c r="M47">
        <f t="shared" si="8"/>
        <v>1.6113615162726918</v>
      </c>
      <c r="N47">
        <f t="shared" si="9"/>
        <v>2.9840028079123919</v>
      </c>
      <c r="O47">
        <f t="shared" si="10"/>
        <v>9.037766835378698E-2</v>
      </c>
      <c r="P47">
        <f t="shared" si="11"/>
        <v>4.3378674832805678E-2</v>
      </c>
      <c r="Q47">
        <f t="shared" si="16"/>
        <v>4.9862082735537578</v>
      </c>
      <c r="R47">
        <f t="shared" si="13"/>
        <v>9.2337190250995516</v>
      </c>
      <c r="S47">
        <v>0.1</v>
      </c>
      <c r="T47">
        <f t="shared" si="14"/>
        <v>0.16113615162726919</v>
      </c>
      <c r="U47">
        <v>20</v>
      </c>
      <c r="V47">
        <f t="shared" si="15"/>
        <v>99.724165471075153</v>
      </c>
    </row>
    <row r="48" spans="1:22">
      <c r="A48">
        <v>2.8570000000000002</v>
      </c>
      <c r="B48">
        <v>500</v>
      </c>
      <c r="C48" s="6">
        <f t="shared" si="0"/>
        <v>3.3761027636523076E-2</v>
      </c>
      <c r="D48" s="11">
        <v>0.55000000000000004</v>
      </c>
      <c r="E48">
        <f t="shared" si="1"/>
        <v>1.4104579118975936E-2</v>
      </c>
      <c r="F48" s="7">
        <v>0.5</v>
      </c>
      <c r="G48">
        <f t="shared" si="2"/>
        <v>68.78962576458656</v>
      </c>
      <c r="H48">
        <f t="shared" si="3"/>
        <v>0.16753642607954183</v>
      </c>
      <c r="I48">
        <f t="shared" si="4"/>
        <v>6.7259149156020452</v>
      </c>
      <c r="J48">
        <f t="shared" si="5"/>
        <v>6.206022841565237E-3</v>
      </c>
      <c r="K48">
        <f t="shared" si="6"/>
        <v>6.6844311829974918</v>
      </c>
      <c r="L48">
        <f t="shared" si="7"/>
        <v>0.24061159239448182</v>
      </c>
      <c r="M48">
        <f t="shared" si="8"/>
        <v>1.6498353637969094</v>
      </c>
      <c r="N48">
        <f t="shared" si="9"/>
        <v>2.9997006614489261</v>
      </c>
      <c r="O48">
        <f t="shared" si="10"/>
        <v>9.2135820761671858E-2</v>
      </c>
      <c r="P48">
        <f t="shared" si="11"/>
        <v>4.3606875718652266E-2</v>
      </c>
      <c r="Q48">
        <f t="shared" si="16"/>
        <v>5.0760795518051358</v>
      </c>
      <c r="R48">
        <f t="shared" si="13"/>
        <v>9.2292355487366091</v>
      </c>
      <c r="S48">
        <v>0.1</v>
      </c>
      <c r="T48">
        <f t="shared" si="14"/>
        <v>0.16498353637969096</v>
      </c>
      <c r="U48">
        <v>20</v>
      </c>
      <c r="V48">
        <f t="shared" si="15"/>
        <v>101.52159103610272</v>
      </c>
    </row>
    <row r="49" spans="1:22">
      <c r="A49">
        <v>2.8570000000000002</v>
      </c>
      <c r="B49">
        <v>500</v>
      </c>
      <c r="C49" s="6">
        <f t="shared" si="0"/>
        <v>3.3761027636523076E-2</v>
      </c>
      <c r="D49" s="11">
        <v>0.56000000000000005</v>
      </c>
      <c r="E49">
        <f t="shared" si="1"/>
        <v>1.4372358358484627E-2</v>
      </c>
      <c r="F49" s="7">
        <v>0.5</v>
      </c>
      <c r="G49">
        <f t="shared" si="2"/>
        <v>68.78962576458656</v>
      </c>
      <c r="H49">
        <f t="shared" si="3"/>
        <v>0.16768743189256552</v>
      </c>
      <c r="I49">
        <f t="shared" si="4"/>
        <v>6.8543767780902698</v>
      </c>
      <c r="J49">
        <f t="shared" si="5"/>
        <v>6.3188572825443653E-3</v>
      </c>
      <c r="K49">
        <f t="shared" si="6"/>
        <v>6.8113369122385086</v>
      </c>
      <c r="L49">
        <f t="shared" si="7"/>
        <v>0.2415784330071119</v>
      </c>
      <c r="M49">
        <f t="shared" si="8"/>
        <v>1.6885119637938404</v>
      </c>
      <c r="N49">
        <f t="shared" si="9"/>
        <v>3.0151999353461432</v>
      </c>
      <c r="O49">
        <f t="shared" si="10"/>
        <v>9.3895572302606436E-2</v>
      </c>
      <c r="P49">
        <f t="shared" si="11"/>
        <v>4.3832189837241298E-2</v>
      </c>
      <c r="Q49">
        <f t="shared" si="16"/>
        <v>5.1658648142964294</v>
      </c>
      <c r="R49">
        <f t="shared" si="13"/>
        <v>9.2247585969579085</v>
      </c>
      <c r="S49">
        <v>0.1</v>
      </c>
      <c r="T49">
        <f t="shared" si="14"/>
        <v>0.16885119637938406</v>
      </c>
      <c r="U49">
        <v>20</v>
      </c>
      <c r="V49">
        <f t="shared" si="15"/>
        <v>103.31729628592859</v>
      </c>
    </row>
    <row r="50" spans="1:22">
      <c r="A50">
        <v>2.8570000000000002</v>
      </c>
      <c r="B50">
        <v>500</v>
      </c>
      <c r="C50" s="6">
        <f t="shared" si="0"/>
        <v>3.3761027636523076E-2</v>
      </c>
      <c r="D50" s="11">
        <v>0.56999999999999995</v>
      </c>
      <c r="E50">
        <f t="shared" si="1"/>
        <v>1.464031815011675E-2</v>
      </c>
      <c r="F50" s="7">
        <v>0.5</v>
      </c>
      <c r="G50">
        <f t="shared" si="2"/>
        <v>68.78962576458656</v>
      </c>
      <c r="H50">
        <f t="shared" si="3"/>
        <v>0.1678358974087662</v>
      </c>
      <c r="I50">
        <f t="shared" si="4"/>
        <v>6.9829533958391767</v>
      </c>
      <c r="J50">
        <f t="shared" si="5"/>
        <v>6.431691597148988E-3</v>
      </c>
      <c r="K50">
        <f t="shared" si="6"/>
        <v>6.9383282086016518</v>
      </c>
      <c r="L50">
        <f t="shared" si="7"/>
        <v>0.24253161716416594</v>
      </c>
      <c r="M50">
        <f t="shared" si="8"/>
        <v>1.7273891480854342</v>
      </c>
      <c r="N50">
        <f t="shared" si="9"/>
        <v>3.0305072773428674</v>
      </c>
      <c r="O50">
        <f t="shared" si="10"/>
        <v>9.5656895833413386E-2</v>
      </c>
      <c r="P50">
        <f t="shared" si="11"/>
        <v>4.4054713827255565E-2</v>
      </c>
      <c r="Q50">
        <f t="shared" si="16"/>
        <v>5.2555642477537425</v>
      </c>
      <c r="R50">
        <f t="shared" si="13"/>
        <v>9.2202881539539359</v>
      </c>
      <c r="S50">
        <v>0.1</v>
      </c>
      <c r="T50">
        <f t="shared" si="14"/>
        <v>0.17273891480854342</v>
      </c>
      <c r="U50">
        <v>20</v>
      </c>
      <c r="V50">
        <f t="shared" si="15"/>
        <v>105.11128495507485</v>
      </c>
    </row>
    <row r="51" spans="1:22">
      <c r="A51">
        <v>2.8570000000000002</v>
      </c>
      <c r="B51">
        <v>500</v>
      </c>
      <c r="C51" s="6">
        <f t="shared" si="0"/>
        <v>3.3761027636523076E-2</v>
      </c>
      <c r="D51" s="11">
        <v>0.57999999999999996</v>
      </c>
      <c r="E51">
        <f t="shared" si="1"/>
        <v>1.4908454421669189E-2</v>
      </c>
      <c r="F51" s="7">
        <v>0.5</v>
      </c>
      <c r="G51">
        <f t="shared" si="2"/>
        <v>68.78962576458656</v>
      </c>
      <c r="H51">
        <f t="shared" si="3"/>
        <v>0.16798190882166589</v>
      </c>
      <c r="I51">
        <f t="shared" si="4"/>
        <v>7.1116428552238098</v>
      </c>
      <c r="J51">
        <f t="shared" si="5"/>
        <v>6.5445257831225701E-3</v>
      </c>
      <c r="K51">
        <f t="shared" si="6"/>
        <v>7.0654031421915828</v>
      </c>
      <c r="L51">
        <f t="shared" si="7"/>
        <v>0.24347161361780623</v>
      </c>
      <c r="M51">
        <f t="shared" si="8"/>
        <v>1.7664648169219301</v>
      </c>
      <c r="N51">
        <f t="shared" si="9"/>
        <v>3.0456289946929833</v>
      </c>
      <c r="O51">
        <f t="shared" si="10"/>
        <v>9.7419765140052184E-2</v>
      </c>
      <c r="P51">
        <f t="shared" si="11"/>
        <v>4.4274539377722522E-2</v>
      </c>
      <c r="Q51">
        <f t="shared" si="16"/>
        <v>5.3451780383018797</v>
      </c>
      <c r="R51">
        <f t="shared" si="13"/>
        <v>9.2158242039687579</v>
      </c>
      <c r="S51">
        <v>0.1</v>
      </c>
      <c r="T51">
        <f t="shared" si="14"/>
        <v>0.17664648169219302</v>
      </c>
      <c r="U51">
        <v>20</v>
      </c>
      <c r="V51">
        <f t="shared" si="15"/>
        <v>106.9035607660376</v>
      </c>
    </row>
    <row r="52" spans="1:22">
      <c r="A52">
        <v>2.8570000000000002</v>
      </c>
      <c r="B52">
        <v>500</v>
      </c>
      <c r="C52" s="6">
        <f t="shared" si="0"/>
        <v>3.3761027636523076E-2</v>
      </c>
      <c r="D52" s="11">
        <v>0.59</v>
      </c>
      <c r="E52">
        <f t="shared" si="1"/>
        <v>1.5176763237704078E-2</v>
      </c>
      <c r="F52" s="7">
        <v>0.5</v>
      </c>
      <c r="G52">
        <f t="shared" si="2"/>
        <v>68.78962576458656</v>
      </c>
      <c r="H52">
        <f t="shared" si="3"/>
        <v>0.16812554797596604</v>
      </c>
      <c r="I52">
        <f t="shared" si="4"/>
        <v>7.2404433069941572</v>
      </c>
      <c r="J52">
        <f t="shared" si="5"/>
        <v>6.657359838208571E-3</v>
      </c>
      <c r="K52">
        <f t="shared" si="6"/>
        <v>7.1925598479286466</v>
      </c>
      <c r="L52">
        <f t="shared" si="7"/>
        <v>0.24439886683292689</v>
      </c>
      <c r="M52">
        <f t="shared" si="8"/>
        <v>1.805736935527281</v>
      </c>
      <c r="N52">
        <f t="shared" si="9"/>
        <v>3.0605710771648833</v>
      </c>
      <c r="O52">
        <f t="shared" si="10"/>
        <v>9.9184154890330917E-2</v>
      </c>
      <c r="P52">
        <f t="shared" si="11"/>
        <v>4.4491753562358953E-2</v>
      </c>
      <c r="Q52">
        <f t="shared" si="16"/>
        <v>5.4347063714668762</v>
      </c>
      <c r="R52">
        <f t="shared" si="13"/>
        <v>9.2113667312997904</v>
      </c>
      <c r="S52">
        <v>0.1</v>
      </c>
      <c r="T52">
        <f t="shared" si="14"/>
        <v>0.18057369355272812</v>
      </c>
      <c r="U52">
        <v>20</v>
      </c>
      <c r="V52">
        <f t="shared" si="15"/>
        <v>108.69412742933753</v>
      </c>
    </row>
    <row r="53" spans="1:22">
      <c r="A53">
        <v>2.8570000000000002</v>
      </c>
      <c r="B53">
        <v>500</v>
      </c>
      <c r="C53" s="6">
        <f t="shared" si="0"/>
        <v>3.3761027636523076E-2</v>
      </c>
      <c r="D53" s="11">
        <v>0.6</v>
      </c>
      <c r="E53">
        <f t="shared" si="1"/>
        <v>1.5445240792721913E-2</v>
      </c>
      <c r="F53" s="7">
        <v>0.5</v>
      </c>
      <c r="G53">
        <f t="shared" si="2"/>
        <v>68.78962576458656</v>
      </c>
      <c r="H53">
        <f t="shared" si="3"/>
        <v>0.16826689265640901</v>
      </c>
      <c r="I53">
        <f t="shared" si="4"/>
        <v>7.3693529630544097</v>
      </c>
      <c r="J53">
        <f t="shared" si="5"/>
        <v>6.7701937601504659E-3</v>
      </c>
      <c r="K53">
        <f t="shared" si="6"/>
        <v>7.3197965223134718</v>
      </c>
      <c r="L53">
        <f t="shared" si="7"/>
        <v>0.24531379863649705</v>
      </c>
      <c r="M53">
        <f t="shared" si="8"/>
        <v>1.8452035308758763</v>
      </c>
      <c r="N53">
        <f t="shared" si="9"/>
        <v>3.0753392181264605</v>
      </c>
      <c r="O53">
        <f t="shared" si="10"/>
        <v>0.10095004058978643</v>
      </c>
      <c r="P53">
        <f t="shared" si="11"/>
        <v>4.4706439146085152E-2</v>
      </c>
      <c r="Q53">
        <f t="shared" si="16"/>
        <v>5.5241494321785334</v>
      </c>
      <c r="R53">
        <f t="shared" si="13"/>
        <v>9.2069157202975553</v>
      </c>
      <c r="S53">
        <v>0.1</v>
      </c>
      <c r="T53">
        <f t="shared" si="14"/>
        <v>0.18452035308758763</v>
      </c>
      <c r="U53">
        <v>20</v>
      </c>
      <c r="V53">
        <f t="shared" si="15"/>
        <v>110.48298864357066</v>
      </c>
    </row>
    <row r="54" spans="1:22">
      <c r="A54">
        <v>2.8570000000000002</v>
      </c>
      <c r="B54">
        <v>500</v>
      </c>
      <c r="C54" s="6">
        <f t="shared" si="0"/>
        <v>3.3761027636523076E-2</v>
      </c>
      <c r="D54" s="11">
        <v>0.61</v>
      </c>
      <c r="E54">
        <f t="shared" si="1"/>
        <v>1.571388340478384E-2</v>
      </c>
      <c r="F54" s="7">
        <v>0.5</v>
      </c>
      <c r="G54">
        <f t="shared" si="2"/>
        <v>68.78962576458656</v>
      </c>
      <c r="H54">
        <f t="shared" si="3"/>
        <v>0.16840601685299189</v>
      </c>
      <c r="I54">
        <f t="shared" si="4"/>
        <v>7.4983700934543824</v>
      </c>
      <c r="J54">
        <f t="shared" si="5"/>
        <v>6.8830275466917352E-3</v>
      </c>
      <c r="K54">
        <f t="shared" si="6"/>
        <v>7.4471114204044557</v>
      </c>
      <c r="L54">
        <f t="shared" si="7"/>
        <v>0.24621680972942073</v>
      </c>
      <c r="M54">
        <f t="shared" si="8"/>
        <v>1.884862688681447</v>
      </c>
      <c r="N54">
        <f t="shared" si="9"/>
        <v>3.0899388339040117</v>
      </c>
      <c r="O54">
        <f t="shared" si="10"/>
        <v>0.10271739854047099</v>
      </c>
      <c r="P54">
        <f t="shared" si="11"/>
        <v>4.4918674866446746E-2</v>
      </c>
      <c r="Q54">
        <f t="shared" si="16"/>
        <v>5.6135074047729354</v>
      </c>
      <c r="R54">
        <f t="shared" si="13"/>
        <v>9.2024711553654672</v>
      </c>
      <c r="S54">
        <v>0.1</v>
      </c>
      <c r="T54">
        <f t="shared" si="14"/>
        <v>0.18848626886814471</v>
      </c>
      <c r="U54">
        <v>20</v>
      </c>
      <c r="V54">
        <f t="shared" si="15"/>
        <v>112.27014809545871</v>
      </c>
    </row>
    <row r="55" spans="1:22">
      <c r="A55">
        <v>2.8570000000000002</v>
      </c>
      <c r="B55">
        <v>500</v>
      </c>
      <c r="C55" s="6">
        <f t="shared" si="0"/>
        <v>3.3761027636523076E-2</v>
      </c>
      <c r="D55" s="11">
        <v>0.62</v>
      </c>
      <c r="E55">
        <f t="shared" si="1"/>
        <v>1.5982687509546695E-2</v>
      </c>
      <c r="F55" s="7">
        <v>0.5</v>
      </c>
      <c r="G55">
        <f t="shared" si="2"/>
        <v>68.78962576458656</v>
      </c>
      <c r="H55">
        <f t="shared" si="3"/>
        <v>0.1685429910048217</v>
      </c>
      <c r="I55">
        <f t="shared" si="4"/>
        <v>7.6274930235758722</v>
      </c>
      <c r="J55">
        <f t="shared" si="5"/>
        <v>6.9958611955758697E-3</v>
      </c>
      <c r="K55">
        <f t="shared" si="6"/>
        <v>7.5745028529908547</v>
      </c>
      <c r="L55">
        <f t="shared" si="7"/>
        <v>0.24710828107442684</v>
      </c>
      <c r="M55">
        <f t="shared" si="8"/>
        <v>1.9247125505809288</v>
      </c>
      <c r="N55">
        <f t="shared" si="9"/>
        <v>3.1043750815821434</v>
      </c>
      <c r="O55">
        <f t="shared" si="10"/>
        <v>0.10448620580240921</v>
      </c>
      <c r="P55">
        <f t="shared" si="11"/>
        <v>4.5128535692373253E-2</v>
      </c>
      <c r="Q55">
        <f t="shared" si="16"/>
        <v>5.7027804729949434</v>
      </c>
      <c r="R55">
        <f t="shared" si="13"/>
        <v>9.1980330209595866</v>
      </c>
      <c r="S55">
        <v>0.1</v>
      </c>
      <c r="T55">
        <f t="shared" si="14"/>
        <v>0.1924712550580929</v>
      </c>
      <c r="U55">
        <v>20</v>
      </c>
      <c r="V55">
        <f t="shared" si="15"/>
        <v>114.05560945989888</v>
      </c>
    </row>
    <row r="56" spans="1:22">
      <c r="A56">
        <v>2.8570000000000002</v>
      </c>
      <c r="B56">
        <v>500</v>
      </c>
      <c r="C56" s="6">
        <f t="shared" si="0"/>
        <v>3.3761027636523076E-2</v>
      </c>
      <c r="D56" s="11">
        <v>0.63</v>
      </c>
      <c r="E56">
        <f t="shared" si="1"/>
        <v>1.6251649654677906E-2</v>
      </c>
      <c r="F56" s="7">
        <v>0.5</v>
      </c>
      <c r="G56">
        <f t="shared" si="2"/>
        <v>68.78962576458656</v>
      </c>
      <c r="H56">
        <f t="shared" si="3"/>
        <v>0.16867788222464758</v>
      </c>
      <c r="I56">
        <f t="shared" si="4"/>
        <v>7.7567201314983931</v>
      </c>
      <c r="J56">
        <f t="shared" si="5"/>
        <v>7.1086947045463662E-3</v>
      </c>
      <c r="K56">
        <f t="shared" si="6"/>
        <v>7.7019691839458968</v>
      </c>
      <c r="L56">
        <f t="shared" si="7"/>
        <v>0.24798857517197559</v>
      </c>
      <c r="M56">
        <f t="shared" si="8"/>
        <v>1.964751311497702</v>
      </c>
      <c r="N56">
        <f t="shared" si="9"/>
        <v>3.1186528753931779</v>
      </c>
      <c r="O56">
        <f t="shared" si="10"/>
        <v>0.10625644015751223</v>
      </c>
      <c r="P56">
        <f t="shared" si="11"/>
        <v>4.5336093062432171E-2</v>
      </c>
      <c r="Q56">
        <f t="shared" si="16"/>
        <v>5.7919688200006911</v>
      </c>
      <c r="R56">
        <f t="shared" si="13"/>
        <v>9.1936013015883979</v>
      </c>
      <c r="S56">
        <v>0.1</v>
      </c>
      <c r="T56">
        <f t="shared" si="14"/>
        <v>0.19647513114977022</v>
      </c>
      <c r="U56">
        <v>20</v>
      </c>
      <c r="V56">
        <f t="shared" si="15"/>
        <v>115.83937640001382</v>
      </c>
    </row>
    <row r="57" spans="1:22">
      <c r="A57">
        <v>2.8570000000000002</v>
      </c>
      <c r="B57">
        <v>500</v>
      </c>
      <c r="C57" s="6">
        <f t="shared" si="0"/>
        <v>3.3761027636523076E-2</v>
      </c>
      <c r="D57" s="11">
        <v>0.64</v>
      </c>
      <c r="E57">
        <f t="shared" si="1"/>
        <v>1.6520766494620358E-2</v>
      </c>
      <c r="F57" s="7">
        <v>0.5</v>
      </c>
      <c r="G57">
        <f t="shared" si="2"/>
        <v>68.78962576458656</v>
      </c>
      <c r="H57">
        <f t="shared" si="3"/>
        <v>0.16881075450588032</v>
      </c>
      <c r="I57">
        <f t="shared" si="4"/>
        <v>7.8860498455301755</v>
      </c>
      <c r="J57">
        <f t="shared" si="5"/>
        <v>7.2215280713467302E-3</v>
      </c>
      <c r="K57">
        <f t="shared" si="6"/>
        <v>7.8295088277457516</v>
      </c>
      <c r="L57">
        <f t="shared" si="7"/>
        <v>0.24885803723484445</v>
      </c>
      <c r="M57">
        <f t="shared" si="8"/>
        <v>2.0049772171701195</v>
      </c>
      <c r="N57">
        <f t="shared" si="9"/>
        <v>3.1327769018283114</v>
      </c>
      <c r="O57">
        <f t="shared" si="10"/>
        <v>0.10802808007575583</v>
      </c>
      <c r="P57">
        <f t="shared" si="11"/>
        <v>4.5541415104500965E-2</v>
      </c>
      <c r="Q57">
        <f t="shared" si="16"/>
        <v>5.8810726283600561</v>
      </c>
      <c r="R57">
        <f t="shared" si="13"/>
        <v>9.1891759818125873</v>
      </c>
      <c r="S57">
        <v>0.1</v>
      </c>
      <c r="T57">
        <f t="shared" si="14"/>
        <v>0.20049772171701197</v>
      </c>
      <c r="U57">
        <v>20</v>
      </c>
      <c r="V57">
        <f t="shared" si="15"/>
        <v>117.62145256720112</v>
      </c>
    </row>
    <row r="58" spans="1:22">
      <c r="A58">
        <v>2.8570000000000002</v>
      </c>
      <c r="B58">
        <v>500</v>
      </c>
      <c r="C58" s="6">
        <f t="shared" si="0"/>
        <v>3.3761027636523076E-2</v>
      </c>
      <c r="D58" s="11">
        <v>0.65</v>
      </c>
      <c r="E58">
        <f t="shared" si="1"/>
        <v>1.6790034785680138E-2</v>
      </c>
      <c r="F58" s="7">
        <v>0.5</v>
      </c>
      <c r="G58">
        <f t="shared" si="2"/>
        <v>68.78962576458656</v>
      </c>
      <c r="H58">
        <f t="shared" si="3"/>
        <v>0.16894166891371601</v>
      </c>
      <c r="I58">
        <f t="shared" si="4"/>
        <v>8.0154806418916351</v>
      </c>
      <c r="J58">
        <f t="shared" si="5"/>
        <v>7.3343612937204795E-3</v>
      </c>
      <c r="K58">
        <f t="shared" si="6"/>
        <v>7.9571202471415212</v>
      </c>
      <c r="L58">
        <f t="shared" si="7"/>
        <v>0.2497169962708814</v>
      </c>
      <c r="M58">
        <f t="shared" si="8"/>
        <v>2.0453885618325076</v>
      </c>
      <c r="N58">
        <f t="shared" si="9"/>
        <v>3.1467516335884733</v>
      </c>
      <c r="O58">
        <f t="shared" si="10"/>
        <v>0.10980110468344706</v>
      </c>
      <c r="P58">
        <f t="shared" si="11"/>
        <v>4.5744566838571837E-2</v>
      </c>
      <c r="Q58">
        <f t="shared" si="16"/>
        <v>5.9700920800591275</v>
      </c>
      <c r="R58">
        <f t="shared" si="13"/>
        <v>9.1847570462448118</v>
      </c>
      <c r="S58">
        <v>0.1</v>
      </c>
      <c r="T58">
        <f t="shared" si="14"/>
        <v>0.20453885618325077</v>
      </c>
      <c r="U58">
        <v>20</v>
      </c>
      <c r="V58">
        <f t="shared" si="15"/>
        <v>119.40184160118255</v>
      </c>
    </row>
    <row r="59" spans="1:22">
      <c r="A59">
        <v>2.8570000000000002</v>
      </c>
      <c r="B59">
        <v>500</v>
      </c>
      <c r="C59" s="6">
        <f t="shared" si="0"/>
        <v>3.3761027636523076E-2</v>
      </c>
      <c r="D59" s="11">
        <v>0.66</v>
      </c>
      <c r="E59">
        <f t="shared" si="1"/>
        <v>1.7059451381412662E-2</v>
      </c>
      <c r="F59" s="7">
        <v>0.5</v>
      </c>
      <c r="G59">
        <f t="shared" si="2"/>
        <v>68.78962576458656</v>
      </c>
      <c r="H59">
        <f t="shared" si="3"/>
        <v>0.16907068376180925</v>
      </c>
      <c r="I59">
        <f t="shared" si="4"/>
        <v>8.145011042539716</v>
      </c>
      <c r="J59">
        <f t="shared" si="5"/>
        <v>7.4471943694111361E-3</v>
      </c>
      <c r="K59">
        <f t="shared" si="6"/>
        <v>8.0848019509726274</v>
      </c>
      <c r="L59">
        <f t="shared" si="7"/>
        <v>0.25056576608240444</v>
      </c>
      <c r="M59">
        <f t="shared" si="8"/>
        <v>2.0859836860370633</v>
      </c>
      <c r="N59">
        <f t="shared" si="9"/>
        <v>3.1605813424803988</v>
      </c>
      <c r="O59">
        <f t="shared" si="10"/>
        <v>0.11157549373342077</v>
      </c>
      <c r="P59">
        <f t="shared" si="11"/>
        <v>4.5945610364222837E-2</v>
      </c>
      <c r="Q59">
        <f t="shared" si="16"/>
        <v>6.0590273565026527</v>
      </c>
      <c r="R59">
        <f t="shared" si="13"/>
        <v>9.1803444795494737</v>
      </c>
      <c r="S59">
        <v>0.1</v>
      </c>
      <c r="T59">
        <f t="shared" si="14"/>
        <v>0.20859836860370634</v>
      </c>
      <c r="U59">
        <v>20</v>
      </c>
      <c r="V59">
        <f t="shared" si="15"/>
        <v>121.18054713005306</v>
      </c>
    </row>
    <row r="60" spans="1:22">
      <c r="A60">
        <v>2.8570000000000002</v>
      </c>
      <c r="B60">
        <v>500</v>
      </c>
      <c r="C60" s="6">
        <f t="shared" si="0"/>
        <v>3.3761027636523076E-2</v>
      </c>
      <c r="D60" s="11">
        <v>0.67</v>
      </c>
      <c r="E60">
        <f t="shared" si="1"/>
        <v>1.7329013228284677E-2</v>
      </c>
      <c r="F60" s="7">
        <v>0.5</v>
      </c>
      <c r="G60">
        <f t="shared" si="2"/>
        <v>68.78962576458656</v>
      </c>
      <c r="H60">
        <f t="shared" si="3"/>
        <v>0.16919785477578825</v>
      </c>
      <c r="I60">
        <f t="shared" si="4"/>
        <v>8.274639613122492</v>
      </c>
      <c r="J60">
        <f t="shared" si="5"/>
        <v>7.560027296162228E-3</v>
      </c>
      <c r="K60">
        <f t="shared" si="6"/>
        <v>8.2125524921109676</v>
      </c>
      <c r="L60">
        <f t="shared" si="7"/>
        <v>0.25140464618982117</v>
      </c>
      <c r="M60">
        <f t="shared" si="8"/>
        <v>2.1267609746060163</v>
      </c>
      <c r="N60">
        <f t="shared" si="9"/>
        <v>3.1742701113522629</v>
      </c>
      <c r="O60">
        <f t="shared" si="10"/>
        <v>0.11335122757702044</v>
      </c>
      <c r="P60">
        <f t="shared" si="11"/>
        <v>4.6144605034127137E-2</v>
      </c>
      <c r="Q60">
        <f t="shared" si="16"/>
        <v>6.1478786385164756</v>
      </c>
      <c r="R60">
        <f t="shared" si="13"/>
        <v>9.1759382664425004</v>
      </c>
      <c r="S60">
        <v>0.1</v>
      </c>
      <c r="T60">
        <f t="shared" si="14"/>
        <v>0.21267609746060165</v>
      </c>
      <c r="U60">
        <v>20</v>
      </c>
      <c r="V60">
        <f t="shared" si="15"/>
        <v>122.95757277032951</v>
      </c>
    </row>
    <row r="61" spans="1:22">
      <c r="A61">
        <v>2.8570000000000002</v>
      </c>
      <c r="B61">
        <v>500</v>
      </c>
      <c r="C61" s="6">
        <f t="shared" si="0"/>
        <v>3.3761027636523076E-2</v>
      </c>
      <c r="D61" s="11">
        <v>0.68</v>
      </c>
      <c r="E61">
        <f t="shared" si="1"/>
        <v>1.7598717361591885E-2</v>
      </c>
      <c r="F61" s="7">
        <v>0.5</v>
      </c>
      <c r="G61">
        <f t="shared" si="2"/>
        <v>68.78962576458656</v>
      </c>
      <c r="H61">
        <f t="shared" si="3"/>
        <v>0.16932323524477338</v>
      </c>
      <c r="I61">
        <f t="shared" si="4"/>
        <v>8.404364961054446</v>
      </c>
      <c r="J61">
        <f t="shared" si="5"/>
        <v>7.6728600717173006E-3</v>
      </c>
      <c r="K61">
        <f t="shared" si="6"/>
        <v>8.3403704655261794</v>
      </c>
      <c r="L61">
        <f t="shared" si="7"/>
        <v>0.25223392268625067</v>
      </c>
      <c r="M61">
        <f t="shared" si="8"/>
        <v>2.1677188547044848</v>
      </c>
      <c r="N61">
        <f t="shared" si="9"/>
        <v>3.1878218451536537</v>
      </c>
      <c r="O61">
        <f t="shared" si="10"/>
        <v>0.11512828713773214</v>
      </c>
      <c r="P61">
        <f t="shared" si="11"/>
        <v>4.6341607614832664E-2</v>
      </c>
      <c r="Q61">
        <f t="shared" si="16"/>
        <v>6.2366461063499612</v>
      </c>
      <c r="R61">
        <f t="shared" si="13"/>
        <v>9.1715383916911186</v>
      </c>
      <c r="S61">
        <v>0.1</v>
      </c>
      <c r="T61">
        <f t="shared" si="14"/>
        <v>0.21677188547044848</v>
      </c>
      <c r="U61">
        <v>20</v>
      </c>
      <c r="V61">
        <f t="shared" si="15"/>
        <v>124.73292212699923</v>
      </c>
    </row>
    <row r="62" spans="1:22">
      <c r="A62">
        <v>2.8570000000000002</v>
      </c>
      <c r="B62">
        <v>500</v>
      </c>
      <c r="C62" s="6">
        <f t="shared" si="0"/>
        <v>3.3761027636523076E-2</v>
      </c>
      <c r="D62" s="11">
        <v>0.69</v>
      </c>
      <c r="E62">
        <f t="shared" si="1"/>
        <v>1.7868560901613522E-2</v>
      </c>
      <c r="F62" s="7">
        <v>0.5</v>
      </c>
      <c r="G62">
        <f t="shared" si="2"/>
        <v>68.78962576458656</v>
      </c>
      <c r="H62">
        <f t="shared" si="3"/>
        <v>0.16944687616194132</v>
      </c>
      <c r="I62">
        <f t="shared" si="4"/>
        <v>8.5341857337036124</v>
      </c>
      <c r="J62">
        <f t="shared" si="5"/>
        <v>7.7856926938199037E-3</v>
      </c>
      <c r="K62">
        <f t="shared" si="6"/>
        <v>8.468254506463234</v>
      </c>
      <c r="L62">
        <f t="shared" si="7"/>
        <v>0.25305386902924065</v>
      </c>
      <c r="M62">
        <f t="shared" si="8"/>
        <v>2.2088557940252027</v>
      </c>
      <c r="N62">
        <f t="shared" si="9"/>
        <v>3.2012402811959464</v>
      </c>
      <c r="O62">
        <f t="shared" si="10"/>
        <v>0.11690665388635085</v>
      </c>
      <c r="P62">
        <f t="shared" si="11"/>
        <v>4.6536672435917949E-2</v>
      </c>
      <c r="Q62">
        <f t="shared" si="16"/>
        <v>6.3253299396784097</v>
      </c>
      <c r="R62">
        <f t="shared" si="13"/>
        <v>9.1671448401136377</v>
      </c>
      <c r="S62">
        <v>0.1</v>
      </c>
      <c r="T62">
        <f t="shared" si="14"/>
        <v>0.22088557940252029</v>
      </c>
      <c r="U62">
        <v>20</v>
      </c>
      <c r="V62">
        <f t="shared" si="15"/>
        <v>126.5065987935682</v>
      </c>
    </row>
    <row r="63" spans="1:22">
      <c r="A63">
        <v>2.8570000000000002</v>
      </c>
      <c r="B63">
        <v>500</v>
      </c>
      <c r="C63" s="6">
        <f t="shared" si="0"/>
        <v>3.3761027636523076E-2</v>
      </c>
      <c r="D63" s="11">
        <v>0.7</v>
      </c>
      <c r="E63">
        <f t="shared" si="1"/>
        <v>1.8138541049986866E-2</v>
      </c>
      <c r="F63" s="7">
        <v>0.5</v>
      </c>
      <c r="G63">
        <f t="shared" si="2"/>
        <v>68.78962576458656</v>
      </c>
      <c r="H63">
        <f t="shared" si="3"/>
        <v>0.1695688263550727</v>
      </c>
      <c r="I63">
        <f t="shared" si="4"/>
        <v>8.6641006166825463</v>
      </c>
      <c r="J63">
        <f t="shared" si="5"/>
        <v>7.8985251602135959E-3</v>
      </c>
      <c r="K63">
        <f t="shared" si="6"/>
        <v>8.5962032887242472</v>
      </c>
      <c r="L63">
        <f t="shared" si="7"/>
        <v>0.253864746775045</v>
      </c>
      <c r="M63">
        <f t="shared" si="8"/>
        <v>2.2501702990770891</v>
      </c>
      <c r="N63">
        <f t="shared" si="9"/>
        <v>3.2145289986815562</v>
      </c>
      <c r="O63">
        <f t="shared" si="10"/>
        <v>0.11868630981756913</v>
      </c>
      <c r="P63">
        <f t="shared" si="11"/>
        <v>4.6729851528519592E-2</v>
      </c>
      <c r="Q63">
        <f t="shared" si="16"/>
        <v>6.4139303176054572</v>
      </c>
      <c r="R63">
        <f t="shared" si="13"/>
        <v>9.1627575965792243</v>
      </c>
      <c r="S63">
        <v>0.1</v>
      </c>
      <c r="T63">
        <f t="shared" si="14"/>
        <v>0.22501702990770892</v>
      </c>
      <c r="U63">
        <v>20</v>
      </c>
      <c r="V63">
        <f t="shared" si="15"/>
        <v>128.27860635210914</v>
      </c>
    </row>
    <row r="64" spans="1:22">
      <c r="A64">
        <v>2.8570000000000002</v>
      </c>
      <c r="B64">
        <v>500</v>
      </c>
      <c r="C64" s="6">
        <f t="shared" si="0"/>
        <v>3.3761027636523076E-2</v>
      </c>
      <c r="D64" s="11">
        <v>0.71</v>
      </c>
      <c r="E64">
        <f t="shared" si="1"/>
        <v>1.840865508628621E-2</v>
      </c>
      <c r="F64" s="7">
        <v>0.5</v>
      </c>
      <c r="G64">
        <f t="shared" si="2"/>
        <v>68.78962576458656</v>
      </c>
      <c r="H64">
        <f t="shared" si="3"/>
        <v>0.16968913260792989</v>
      </c>
      <c r="I64">
        <f t="shared" si="4"/>
        <v>8.7941083322357834</v>
      </c>
      <c r="J64">
        <f t="shared" si="5"/>
        <v>8.0113574686419449E-3</v>
      </c>
      <c r="K64">
        <f t="shared" si="6"/>
        <v>8.7242155230471763</v>
      </c>
      <c r="L64">
        <f t="shared" si="7"/>
        <v>0.25466680626038707</v>
      </c>
      <c r="M64">
        <f t="shared" si="8"/>
        <v>2.2916609135703236</v>
      </c>
      <c r="N64">
        <f t="shared" si="9"/>
        <v>3.2276914275638364</v>
      </c>
      <c r="O64">
        <f t="shared" si="10"/>
        <v>0.12046723742788744</v>
      </c>
      <c r="P64">
        <f t="shared" si="11"/>
        <v>4.69211947541293E-2</v>
      </c>
      <c r="Q64">
        <f t="shared" si="16"/>
        <v>6.5024474186654597</v>
      </c>
      <c r="R64">
        <f t="shared" si="13"/>
        <v>9.1583766460076905</v>
      </c>
      <c r="S64">
        <v>0.1</v>
      </c>
      <c r="T64">
        <f t="shared" si="14"/>
        <v>0.22916609135703236</v>
      </c>
      <c r="U64">
        <v>20</v>
      </c>
      <c r="V64">
        <f t="shared" si="15"/>
        <v>130.0489483733092</v>
      </c>
    </row>
    <row r="65" spans="1:22">
      <c r="A65">
        <v>2.8570000000000002</v>
      </c>
      <c r="B65">
        <v>500</v>
      </c>
      <c r="C65" s="6">
        <f t="shared" si="0"/>
        <v>3.3761027636523076E-2</v>
      </c>
      <c r="D65" s="11">
        <v>0.72</v>
      </c>
      <c r="E65">
        <f t="shared" si="1"/>
        <v>1.8678900364791983E-2</v>
      </c>
      <c r="F65" s="7">
        <v>0.5</v>
      </c>
      <c r="G65">
        <f t="shared" si="2"/>
        <v>68.78962576458656</v>
      </c>
      <c r="H65">
        <f t="shared" si="3"/>
        <v>0.16980783977322761</v>
      </c>
      <c r="I65">
        <f t="shared" si="4"/>
        <v>8.9242076377170712</v>
      </c>
      <c r="J65">
        <f t="shared" si="5"/>
        <v>8.124189616848531E-3</v>
      </c>
      <c r="K65">
        <f t="shared" si="6"/>
        <v>8.8522899555746601</v>
      </c>
      <c r="L65">
        <f t="shared" si="7"/>
        <v>0.25546028723615011</v>
      </c>
      <c r="M65">
        <f t="shared" si="8"/>
        <v>2.3333262168912006</v>
      </c>
      <c r="N65">
        <f t="shared" si="9"/>
        <v>3.2407308567933342</v>
      </c>
      <c r="O65">
        <f t="shared" si="10"/>
        <v>0.1222494196947544</v>
      </c>
      <c r="P65">
        <f t="shared" si="11"/>
        <v>4.7110749924470265E-2</v>
      </c>
      <c r="Q65">
        <f t="shared" si="16"/>
        <v>6.5908814208258706</v>
      </c>
      <c r="R65">
        <f t="shared" si="13"/>
        <v>9.1540019733692652</v>
      </c>
      <c r="S65">
        <v>0.1</v>
      </c>
      <c r="T65">
        <f t="shared" si="14"/>
        <v>0.23333262168912006</v>
      </c>
      <c r="U65">
        <v>20</v>
      </c>
      <c r="V65">
        <f t="shared" si="15"/>
        <v>131.81762841651741</v>
      </c>
    </row>
    <row r="66" spans="1:22">
      <c r="A66">
        <v>2.8570000000000002</v>
      </c>
      <c r="B66">
        <v>500</v>
      </c>
      <c r="C66" s="6">
        <f t="shared" si="0"/>
        <v>3.3761027636523076E-2</v>
      </c>
      <c r="D66" s="11">
        <v>0.73</v>
      </c>
      <c r="E66">
        <f t="shared" si="1"/>
        <v>1.894927431143693E-2</v>
      </c>
      <c r="F66" s="7">
        <v>0.5</v>
      </c>
      <c r="G66">
        <f t="shared" si="2"/>
        <v>68.78962576458656</v>
      </c>
      <c r="H66">
        <f t="shared" si="3"/>
        <v>0.16992499087788665</v>
      </c>
      <c r="I66">
        <f t="shared" si="4"/>
        <v>9.0543973241501643</v>
      </c>
      <c r="J66">
        <f t="shared" si="5"/>
        <v>8.2370216025769421E-3</v>
      </c>
      <c r="K66">
        <f t="shared" si="6"/>
        <v>8.9804253664067417</v>
      </c>
      <c r="L66">
        <f t="shared" si="7"/>
        <v>0.25624541945699553</v>
      </c>
      <c r="M66">
        <f t="shared" si="8"/>
        <v>2.3751648226605608</v>
      </c>
      <c r="N66">
        <f t="shared" si="9"/>
        <v>3.2536504420007684</v>
      </c>
      <c r="O66">
        <f t="shared" si="10"/>
        <v>0.12403284005685157</v>
      </c>
      <c r="P66">
        <f t="shared" si="11"/>
        <v>4.729856291318528E-2</v>
      </c>
      <c r="Q66">
        <f t="shared" si="16"/>
        <v>6.6792325014896035</v>
      </c>
      <c r="R66">
        <f t="shared" si="13"/>
        <v>9.1496335636843877</v>
      </c>
      <c r="S66">
        <v>0.1</v>
      </c>
      <c r="T66">
        <f t="shared" si="14"/>
        <v>0.23751648226605609</v>
      </c>
      <c r="U66">
        <v>20</v>
      </c>
      <c r="V66">
        <f t="shared" si="15"/>
        <v>133.58465002979207</v>
      </c>
    </row>
    <row r="67" spans="1:22">
      <c r="A67">
        <v>2.8570000000000002</v>
      </c>
      <c r="B67">
        <v>500</v>
      </c>
      <c r="C67" s="6">
        <f t="shared" si="0"/>
        <v>3.3761027636523076E-2</v>
      </c>
      <c r="D67" s="11">
        <v>0.74</v>
      </c>
      <c r="E67">
        <f t="shared" si="1"/>
        <v>1.921977442091748E-2</v>
      </c>
      <c r="F67" s="7">
        <v>0.5</v>
      </c>
      <c r="G67">
        <f t="shared" si="2"/>
        <v>68.78962576458656</v>
      </c>
      <c r="H67">
        <f t="shared" si="3"/>
        <v>0.1700406272211967</v>
      </c>
      <c r="I67">
        <f t="shared" si="4"/>
        <v>9.184676214867558</v>
      </c>
      <c r="J67">
        <f t="shared" si="5"/>
        <v>8.349853423570773E-3</v>
      </c>
      <c r="K67">
        <f t="shared" si="6"/>
        <v>9.108620568231899</v>
      </c>
      <c r="L67">
        <f t="shared" si="7"/>
        <v>0.2570224232305417</v>
      </c>
      <c r="M67">
        <f t="shared" si="8"/>
        <v>2.4171753773701754</v>
      </c>
      <c r="N67">
        <f t="shared" si="9"/>
        <v>3.2664532126623991</v>
      </c>
      <c r="O67">
        <f t="shared" si="10"/>
        <v>0.12581748239544599</v>
      </c>
      <c r="P67">
        <f t="shared" si="11"/>
        <v>4.7484677760000184E-2</v>
      </c>
      <c r="Q67">
        <f t="shared" si="16"/>
        <v>6.7675008374973826</v>
      </c>
      <c r="R67">
        <f t="shared" si="13"/>
        <v>9.1452714020234893</v>
      </c>
      <c r="S67">
        <v>0.1</v>
      </c>
      <c r="T67">
        <f t="shared" si="14"/>
        <v>0.24171753773701754</v>
      </c>
      <c r="U67">
        <v>20</v>
      </c>
      <c r="V67">
        <f t="shared" si="15"/>
        <v>135.35001674994766</v>
      </c>
    </row>
    <row r="68" spans="1:22">
      <c r="A68">
        <v>2.8570000000000002</v>
      </c>
      <c r="B68">
        <v>500</v>
      </c>
      <c r="C68" s="6">
        <f t="shared" ref="C68:C131" si="17">(0.0522*B68^-0.0694)*(A68/2.9)^0.3</f>
        <v>3.3761027636523076E-2</v>
      </c>
      <c r="D68" s="11">
        <v>0.75</v>
      </c>
      <c r="E68">
        <f t="shared" ref="E68:E131" si="18">(K68/4)*(C68/4)</f>
        <v>1.9490398253959061E-2</v>
      </c>
      <c r="F68" s="7">
        <v>0.5</v>
      </c>
      <c r="G68">
        <f t="shared" ref="G68:G131" si="19">17.291+(69.5-17.291)/(1+(F68/329.58)^0.65992)</f>
        <v>68.78962576458656</v>
      </c>
      <c r="H68">
        <f t="shared" ref="H68:H131" si="20">(I68/D68)*0.0137</f>
        <v>0.17015478846645338</v>
      </c>
      <c r="I68">
        <f t="shared" ref="I68:I131" si="21">12.6*D68^1.05</f>
        <v>9.3150431642218994</v>
      </c>
      <c r="J68">
        <f t="shared" ref="J68:J131" si="22">1*ERF(0.01*D68)</f>
        <v>8.4626850775736326E-3</v>
      </c>
      <c r="K68">
        <f t="shared" ref="K68:K131" si="23">I68/(1+J68)</f>
        <v>9.2368744050310223</v>
      </c>
      <c r="L68">
        <f t="shared" ref="L68:L131" si="24">1-(J68+1)*(Q68/I68)</f>
        <v>0.25779150992937416</v>
      </c>
      <c r="M68">
        <f t="shared" ref="M68:M131" si="25">I68-Q68</f>
        <v>2.4593565590918143</v>
      </c>
      <c r="N68">
        <f t="shared" ref="N68:N131" si="26">M68/D68</f>
        <v>3.2791420787890857</v>
      </c>
      <c r="O68">
        <f t="shared" ref="O68:O131" si="27">(M68+Q68)/73</f>
        <v>0.12760333101673835</v>
      </c>
      <c r="P68">
        <f t="shared" ref="P68:P131" si="28">N68/G68</f>
        <v>4.7669136767963256E-2</v>
      </c>
      <c r="Q68">
        <f t="shared" ref="Q68:Q131" si="29">D68/(C68*(D68+9.75)^0.5)</f>
        <v>6.8556866051300851</v>
      </c>
      <c r="R68">
        <f t="shared" ref="R68:R131" si="30">Q68/D68</f>
        <v>9.1409154735067801</v>
      </c>
      <c r="S68">
        <v>0.1</v>
      </c>
      <c r="T68">
        <f t="shared" ref="T68:T131" si="31">M68*S68</f>
        <v>0.24593565590918143</v>
      </c>
      <c r="U68">
        <v>20</v>
      </c>
      <c r="V68">
        <f t="shared" ref="V68:V131" si="32">Q68*U68</f>
        <v>137.11373210260172</v>
      </c>
    </row>
    <row r="69" spans="1:22">
      <c r="A69">
        <v>2.8570000000000002</v>
      </c>
      <c r="B69">
        <v>500</v>
      </c>
      <c r="C69" s="6">
        <f t="shared" si="17"/>
        <v>3.3761027636523076E-2</v>
      </c>
      <c r="D69" s="11">
        <v>0.76</v>
      </c>
      <c r="E69">
        <f t="shared" si="18"/>
        <v>1.9761143434725341E-2</v>
      </c>
      <c r="F69" s="7">
        <v>0.5</v>
      </c>
      <c r="G69">
        <f t="shared" si="19"/>
        <v>68.78962576458656</v>
      </c>
      <c r="H69">
        <f t="shared" si="20"/>
        <v>0.17026751272658502</v>
      </c>
      <c r="I69">
        <f t="shared" si="21"/>
        <v>9.4454970563652996</v>
      </c>
      <c r="J69">
        <f t="shared" si="22"/>
        <v>8.5755165623291399E-3</v>
      </c>
      <c r="K69">
        <f t="shared" si="23"/>
        <v>9.3651857508495997</v>
      </c>
      <c r="L69">
        <f t="shared" si="24"/>
        <v>0.25855288246886843</v>
      </c>
      <c r="M69">
        <f t="shared" si="25"/>
        <v>2.5017070762542382</v>
      </c>
      <c r="N69">
        <f t="shared" si="26"/>
        <v>3.291719837176629</v>
      </c>
      <c r="O69">
        <f t="shared" si="27"/>
        <v>0.12939037063514108</v>
      </c>
      <c r="P69">
        <f t="shared" si="28"/>
        <v>4.7851980594306884E-2</v>
      </c>
      <c r="Q69">
        <f t="shared" si="29"/>
        <v>6.9437899801110614</v>
      </c>
      <c r="R69">
        <f t="shared" si="30"/>
        <v>9.1365657633040289</v>
      </c>
      <c r="S69">
        <v>0.1</v>
      </c>
      <c r="T69">
        <f t="shared" si="31"/>
        <v>0.25017070762542382</v>
      </c>
      <c r="U69">
        <v>20</v>
      </c>
      <c r="V69">
        <f t="shared" si="32"/>
        <v>138.87579960222124</v>
      </c>
    </row>
    <row r="70" spans="1:22">
      <c r="A70">
        <v>2.8570000000000002</v>
      </c>
      <c r="B70">
        <v>500</v>
      </c>
      <c r="C70" s="6">
        <f t="shared" si="17"/>
        <v>3.3761027636523076E-2</v>
      </c>
      <c r="D70" s="11">
        <v>0.77</v>
      </c>
      <c r="E70">
        <f t="shared" si="18"/>
        <v>2.0032007648362042E-2</v>
      </c>
      <c r="F70" s="7">
        <v>0.5</v>
      </c>
      <c r="G70">
        <f t="shared" si="19"/>
        <v>68.78962576458656</v>
      </c>
      <c r="H70">
        <f t="shared" si="20"/>
        <v>0.17037883664423684</v>
      </c>
      <c r="I70">
        <f t="shared" si="21"/>
        <v>9.5760368040921424</v>
      </c>
      <c r="J70">
        <f t="shared" si="22"/>
        <v>8.6883478755809193E-3</v>
      </c>
      <c r="K70">
        <f t="shared" si="23"/>
        <v>9.493553508633692</v>
      </c>
      <c r="L70">
        <f t="shared" si="24"/>
        <v>0.25930673575352592</v>
      </c>
      <c r="M70">
        <f t="shared" si="25"/>
        <v>2.544225666483686</v>
      </c>
      <c r="N70">
        <f t="shared" si="26"/>
        <v>3.3041891772515402</v>
      </c>
      <c r="O70">
        <f t="shared" si="27"/>
        <v>0.1311785863574266</v>
      </c>
      <c r="P70">
        <f t="shared" si="28"/>
        <v>4.8033248335427964E-2</v>
      </c>
      <c r="Q70">
        <f t="shared" si="29"/>
        <v>7.0318111376084564</v>
      </c>
      <c r="R70">
        <f t="shared" si="30"/>
        <v>9.1322222566343587</v>
      </c>
      <c r="S70">
        <v>0.1</v>
      </c>
      <c r="T70">
        <f t="shared" si="31"/>
        <v>0.2544225666483686</v>
      </c>
      <c r="U70">
        <v>20</v>
      </c>
      <c r="V70">
        <f t="shared" si="32"/>
        <v>140.63622275216912</v>
      </c>
    </row>
    <row r="71" spans="1:22">
      <c r="A71">
        <v>2.8570000000000002</v>
      </c>
      <c r="B71">
        <v>500</v>
      </c>
      <c r="C71" s="6">
        <f t="shared" si="17"/>
        <v>3.3761027636523076E-2</v>
      </c>
      <c r="D71" s="11">
        <v>0.78</v>
      </c>
      <c r="E71">
        <f t="shared" si="18"/>
        <v>2.030298863866652E-2</v>
      </c>
      <c r="F71" s="7">
        <v>0.5</v>
      </c>
      <c r="G71">
        <f t="shared" si="19"/>
        <v>68.78962576458656</v>
      </c>
      <c r="H71">
        <f t="shared" si="20"/>
        <v>0.17048879546673726</v>
      </c>
      <c r="I71">
        <f t="shared" si="21"/>
        <v>9.706661347741246</v>
      </c>
      <c r="J71">
        <f t="shared" si="22"/>
        <v>8.8011790150726143E-3</v>
      </c>
      <c r="K71">
        <f t="shared" si="23"/>
        <v>9.6219766091254915</v>
      </c>
      <c r="L71">
        <f t="shared" si="24"/>
        <v>0.26005325709427207</v>
      </c>
      <c r="M71">
        <f t="shared" si="25"/>
        <v>2.586911095503738</v>
      </c>
      <c r="N71">
        <f t="shared" si="26"/>
        <v>3.3165526865432535</v>
      </c>
      <c r="O71">
        <f t="shared" si="27"/>
        <v>0.13296796366768829</v>
      </c>
      <c r="P71">
        <f t="shared" si="28"/>
        <v>4.8212977606437869E-2</v>
      </c>
      <c r="Q71">
        <f t="shared" si="29"/>
        <v>7.119750252237508</v>
      </c>
      <c r="R71">
        <f t="shared" si="30"/>
        <v>9.1278849387660355</v>
      </c>
      <c r="S71">
        <v>0.1</v>
      </c>
      <c r="T71">
        <f t="shared" si="31"/>
        <v>0.25869110955037383</v>
      </c>
      <c r="U71">
        <v>20</v>
      </c>
      <c r="V71">
        <f t="shared" si="32"/>
        <v>142.39500504475015</v>
      </c>
    </row>
    <row r="72" spans="1:22">
      <c r="A72">
        <v>2.8570000000000002</v>
      </c>
      <c r="B72">
        <v>500</v>
      </c>
      <c r="C72" s="6">
        <f t="shared" si="17"/>
        <v>3.3761027636523076E-2</v>
      </c>
      <c r="D72" s="11">
        <v>0.79</v>
      </c>
      <c r="E72">
        <f t="shared" si="18"/>
        <v>2.0574084205875351E-2</v>
      </c>
      <c r="F72" s="7">
        <v>0.5</v>
      </c>
      <c r="G72">
        <f t="shared" si="19"/>
        <v>68.78962576458656</v>
      </c>
      <c r="H72">
        <f t="shared" si="20"/>
        <v>0.17059742311633613</v>
      </c>
      <c r="I72">
        <f t="shared" si="21"/>
        <v>9.8373696541536884</v>
      </c>
      <c r="J72">
        <f t="shared" si="22"/>
        <v>8.914009978547863E-3</v>
      </c>
      <c r="K72">
        <f t="shared" si="23"/>
        <v>9.7504540098148276</v>
      </c>
      <c r="L72">
        <f t="shared" si="24"/>
        <v>0.26079262659896152</v>
      </c>
      <c r="M72">
        <f t="shared" si="25"/>
        <v>2.6297621560908473</v>
      </c>
      <c r="N72">
        <f t="shared" si="26"/>
        <v>3.3288128558111989</v>
      </c>
      <c r="O72">
        <f t="shared" si="27"/>
        <v>0.13475848841306423</v>
      </c>
      <c r="P72">
        <f t="shared" si="28"/>
        <v>4.8391204615695085E-2</v>
      </c>
      <c r="Q72">
        <f t="shared" si="29"/>
        <v>7.2076074980628411</v>
      </c>
      <c r="R72">
        <f t="shared" si="30"/>
        <v>9.1235537950162549</v>
      </c>
      <c r="S72">
        <v>0.1</v>
      </c>
      <c r="T72">
        <f t="shared" si="31"/>
        <v>0.26297621560908474</v>
      </c>
      <c r="U72">
        <v>20</v>
      </c>
      <c r="V72">
        <f t="shared" si="32"/>
        <v>144.15214996125681</v>
      </c>
    </row>
    <row r="73" spans="1:22">
      <c r="A73">
        <v>2.8570000000000002</v>
      </c>
      <c r="B73">
        <v>500</v>
      </c>
      <c r="C73" s="6">
        <f t="shared" si="17"/>
        <v>3.3761027636523076E-2</v>
      </c>
      <c r="D73" s="11">
        <v>0.8</v>
      </c>
      <c r="E73">
        <f t="shared" si="18"/>
        <v>2.0845292204562316E-2</v>
      </c>
      <c r="F73" s="7">
        <v>0.5</v>
      </c>
      <c r="G73">
        <f t="shared" si="19"/>
        <v>68.78962576458656</v>
      </c>
      <c r="H73">
        <f t="shared" si="20"/>
        <v>0.17070475225606654</v>
      </c>
      <c r="I73">
        <f t="shared" si="21"/>
        <v>9.9681607156827194</v>
      </c>
      <c r="J73">
        <f t="shared" si="22"/>
        <v>9.0268407637503333E-3</v>
      </c>
      <c r="K73">
        <f t="shared" si="23"/>
        <v>9.8789846939429697</v>
      </c>
      <c r="L73">
        <f t="shared" si="24"/>
        <v>0.26152501753811708</v>
      </c>
      <c r="M73">
        <f t="shared" si="25"/>
        <v>2.6727776670819754</v>
      </c>
      <c r="N73">
        <f t="shared" si="26"/>
        <v>3.3409720838524692</v>
      </c>
      <c r="O73">
        <f t="shared" si="27"/>
        <v>0.13655014679017424</v>
      </c>
      <c r="P73">
        <f t="shared" si="28"/>
        <v>4.8567964234694644E-2</v>
      </c>
      <c r="Q73">
        <f t="shared" si="29"/>
        <v>7.295383048600744</v>
      </c>
      <c r="R73">
        <f t="shared" si="30"/>
        <v>9.1192288107509292</v>
      </c>
      <c r="S73">
        <v>0.1</v>
      </c>
      <c r="T73">
        <f t="shared" si="31"/>
        <v>0.26727776670819753</v>
      </c>
      <c r="U73">
        <v>20</v>
      </c>
      <c r="V73">
        <f t="shared" si="32"/>
        <v>145.90766097201487</v>
      </c>
    </row>
    <row r="74" spans="1:22">
      <c r="A74">
        <v>2.8570000000000002</v>
      </c>
      <c r="B74">
        <v>500</v>
      </c>
      <c r="C74" s="6">
        <f t="shared" si="17"/>
        <v>3.3761027636523076E-2</v>
      </c>
      <c r="D74" s="11">
        <v>0.81</v>
      </c>
      <c r="E74">
        <f t="shared" si="18"/>
        <v>2.111661054164014E-2</v>
      </c>
      <c r="F74" s="7">
        <v>0.5</v>
      </c>
      <c r="G74">
        <f t="shared" si="19"/>
        <v>68.78962576458656</v>
      </c>
      <c r="H74">
        <f t="shared" si="20"/>
        <v>0.17081081435155673</v>
      </c>
      <c r="I74">
        <f t="shared" si="21"/>
        <v>10.099033549252624</v>
      </c>
      <c r="J74">
        <f t="shared" si="22"/>
        <v>9.1396713684236928E-3</v>
      </c>
      <c r="K74">
        <f t="shared" si="23"/>
        <v>10.007567669555623</v>
      </c>
      <c r="L74">
        <f t="shared" si="24"/>
        <v>0.26225059668776818</v>
      </c>
      <c r="M74">
        <f t="shared" si="25"/>
        <v>2.7159564724311798</v>
      </c>
      <c r="N74">
        <f t="shared" si="26"/>
        <v>3.3530326820138021</v>
      </c>
      <c r="O74">
        <f t="shared" si="27"/>
        <v>0.13834292533222772</v>
      </c>
      <c r="P74">
        <f t="shared" si="28"/>
        <v>4.8743290063659128E-2</v>
      </c>
      <c r="Q74">
        <f t="shared" si="29"/>
        <v>7.3830770768214444</v>
      </c>
      <c r="R74">
        <f t="shared" si="30"/>
        <v>9.114909971384499</v>
      </c>
      <c r="S74">
        <v>0.1</v>
      </c>
      <c r="T74">
        <f t="shared" si="31"/>
        <v>0.27159564724311797</v>
      </c>
      <c r="U74">
        <v>20</v>
      </c>
      <c r="V74">
        <f t="shared" si="32"/>
        <v>147.6615415364289</v>
      </c>
    </row>
    <row r="75" spans="1:22">
      <c r="A75">
        <v>2.8570000000000002</v>
      </c>
      <c r="B75">
        <v>500</v>
      </c>
      <c r="C75" s="6">
        <f t="shared" si="17"/>
        <v>3.3761027636523076E-2</v>
      </c>
      <c r="D75" s="11">
        <v>0.82</v>
      </c>
      <c r="E75">
        <f t="shared" si="18"/>
        <v>2.1388037174459532E-2</v>
      </c>
      <c r="F75" s="7">
        <v>0.5</v>
      </c>
      <c r="G75">
        <f t="shared" si="19"/>
        <v>68.78962576458656</v>
      </c>
      <c r="H75">
        <f t="shared" si="20"/>
        <v>0.17091563972908486</v>
      </c>
      <c r="I75">
        <f t="shared" si="21"/>
        <v>10.229987195463472</v>
      </c>
      <c r="J75">
        <f t="shared" si="22"/>
        <v>9.252501790311618E-3</v>
      </c>
      <c r="K75">
        <f t="shared" si="23"/>
        <v>10.136201968602023</v>
      </c>
      <c r="L75">
        <f t="shared" si="24"/>
        <v>0.26296952465108536</v>
      </c>
      <c r="M75">
        <f t="shared" si="25"/>
        <v>2.7592974403121193</v>
      </c>
      <c r="N75">
        <f t="shared" si="26"/>
        <v>3.3649968784294142</v>
      </c>
      <c r="O75">
        <f t="shared" si="27"/>
        <v>0.14013681089675989</v>
      </c>
      <c r="P75">
        <f t="shared" si="28"/>
        <v>4.8917214493144415E-2</v>
      </c>
      <c r="Q75">
        <f t="shared" si="29"/>
        <v>7.4706897551513531</v>
      </c>
      <c r="R75">
        <f t="shared" si="30"/>
        <v>9.1105972623796987</v>
      </c>
      <c r="S75">
        <v>0.1</v>
      </c>
      <c r="T75">
        <f t="shared" si="31"/>
        <v>0.27592974403121195</v>
      </c>
      <c r="U75">
        <v>20</v>
      </c>
      <c r="V75">
        <f t="shared" si="32"/>
        <v>149.41379510302707</v>
      </c>
    </row>
    <row r="76" spans="1:22">
      <c r="A76">
        <v>2.8570000000000002</v>
      </c>
      <c r="B76">
        <v>500</v>
      </c>
      <c r="C76" s="6">
        <f t="shared" si="17"/>
        <v>3.3761027636523076E-2</v>
      </c>
      <c r="D76" s="11">
        <v>0.83</v>
      </c>
      <c r="E76">
        <f t="shared" si="18"/>
        <v>2.1659570108999673E-2</v>
      </c>
      <c r="F76" s="7">
        <v>0.5</v>
      </c>
      <c r="G76">
        <f t="shared" si="19"/>
        <v>68.78962576458656</v>
      </c>
      <c r="H76">
        <f t="shared" si="20"/>
        <v>0.17101925763015016</v>
      </c>
      <c r="I76">
        <f t="shared" si="21"/>
        <v>10.361020717739024</v>
      </c>
      <c r="J76">
        <f t="shared" si="22"/>
        <v>9.3653320271578095E-3</v>
      </c>
      <c r="K76">
        <f t="shared" si="23"/>
        <v>10.26488664607737</v>
      </c>
      <c r="L76">
        <f t="shared" si="24"/>
        <v>0.26368195616036105</v>
      </c>
      <c r="M76">
        <f t="shared" si="25"/>
        <v>2.8027994622637022</v>
      </c>
      <c r="N76">
        <f t="shared" si="26"/>
        <v>3.3768668220044606</v>
      </c>
      <c r="O76">
        <f t="shared" si="27"/>
        <v>0.14193179065395922</v>
      </c>
      <c r="P76">
        <f t="shared" si="28"/>
        <v>4.9089768761947504E-2</v>
      </c>
      <c r="Q76">
        <f t="shared" si="29"/>
        <v>7.5582212554753214</v>
      </c>
      <c r="R76">
        <f t="shared" si="30"/>
        <v>9.1062906692473753</v>
      </c>
      <c r="S76">
        <v>0.1</v>
      </c>
      <c r="T76">
        <f t="shared" si="31"/>
        <v>0.28027994622637026</v>
      </c>
      <c r="U76">
        <v>20</v>
      </c>
      <c r="V76">
        <f t="shared" si="32"/>
        <v>151.16442510950642</v>
      </c>
    </row>
    <row r="77" spans="1:22">
      <c r="A77">
        <v>2.8570000000000002</v>
      </c>
      <c r="B77">
        <v>500</v>
      </c>
      <c r="C77" s="6">
        <f t="shared" si="17"/>
        <v>3.3761027636523076E-2</v>
      </c>
      <c r="D77" s="11">
        <v>0.84</v>
      </c>
      <c r="E77">
        <f t="shared" si="18"/>
        <v>2.1931207398144775E-2</v>
      </c>
      <c r="F77" s="7">
        <v>0.5</v>
      </c>
      <c r="G77">
        <f t="shared" si="19"/>
        <v>68.78962576458656</v>
      </c>
      <c r="H77">
        <f t="shared" si="20"/>
        <v>0.1711216962628074</v>
      </c>
      <c r="I77">
        <f t="shared" si="21"/>
        <v>10.492133201515196</v>
      </c>
      <c r="J77">
        <f t="shared" si="22"/>
        <v>9.4781620767059576E-3</v>
      </c>
      <c r="K77">
        <f t="shared" si="23"/>
        <v>10.393620779206064</v>
      </c>
      <c r="L77">
        <f t="shared" si="24"/>
        <v>0.26438804036076335</v>
      </c>
      <c r="M77">
        <f t="shared" si="25"/>
        <v>2.8464614523763343</v>
      </c>
      <c r="N77">
        <f t="shared" si="26"/>
        <v>3.3886445861623029</v>
      </c>
      <c r="O77">
        <f t="shared" si="27"/>
        <v>0.14372785207555064</v>
      </c>
      <c r="P77">
        <f t="shared" si="28"/>
        <v>4.9260983011580849E-2</v>
      </c>
      <c r="Q77">
        <f t="shared" si="29"/>
        <v>7.6456717491388622</v>
      </c>
      <c r="R77">
        <f t="shared" si="30"/>
        <v>9.1019901775462646</v>
      </c>
      <c r="S77">
        <v>0.1</v>
      </c>
      <c r="T77">
        <f t="shared" si="31"/>
        <v>0.28464614523763343</v>
      </c>
      <c r="U77">
        <v>20</v>
      </c>
      <c r="V77">
        <f t="shared" si="32"/>
        <v>152.91343498277723</v>
      </c>
    </row>
    <row r="78" spans="1:22">
      <c r="A78">
        <v>2.8570000000000002</v>
      </c>
      <c r="B78">
        <v>500</v>
      </c>
      <c r="C78" s="6">
        <f t="shared" si="17"/>
        <v>3.3761027636523076E-2</v>
      </c>
      <c r="D78" s="11">
        <v>0.85</v>
      </c>
      <c r="E78">
        <f t="shared" si="18"/>
        <v>2.2202947140041507E-2</v>
      </c>
      <c r="F78" s="7">
        <v>0.5</v>
      </c>
      <c r="G78">
        <f t="shared" si="19"/>
        <v>68.78962576458656</v>
      </c>
      <c r="H78">
        <f t="shared" si="20"/>
        <v>0.17122298284999299</v>
      </c>
      <c r="I78">
        <f t="shared" si="21"/>
        <v>10.623323753466718</v>
      </c>
      <c r="J78">
        <f t="shared" si="22"/>
        <v>9.5909919366997855E-3</v>
      </c>
      <c r="K78">
        <f t="shared" si="23"/>
        <v>10.522403466663247</v>
      </c>
      <c r="L78">
        <f t="shared" si="24"/>
        <v>0.26508792107716006</v>
      </c>
      <c r="M78">
        <f t="shared" si="25"/>
        <v>2.8902823465163321</v>
      </c>
      <c r="N78">
        <f t="shared" si="26"/>
        <v>3.4003321723721553</v>
      </c>
      <c r="O78">
        <f t="shared" si="27"/>
        <v>0.1455249829242016</v>
      </c>
      <c r="P78">
        <f t="shared" si="28"/>
        <v>4.9430886337554013E-2</v>
      </c>
      <c r="Q78">
        <f t="shared" si="29"/>
        <v>7.7330414069503854</v>
      </c>
      <c r="R78">
        <f t="shared" si="30"/>
        <v>9.0976957728828065</v>
      </c>
      <c r="S78">
        <v>0.1</v>
      </c>
      <c r="T78">
        <f t="shared" si="31"/>
        <v>0.28902823465163324</v>
      </c>
      <c r="U78">
        <v>20</v>
      </c>
      <c r="V78">
        <f t="shared" si="32"/>
        <v>154.66082813900772</v>
      </c>
    </row>
    <row r="79" spans="1:22">
      <c r="A79">
        <v>2.8570000000000002</v>
      </c>
      <c r="B79">
        <v>500</v>
      </c>
      <c r="C79" s="6">
        <f t="shared" si="17"/>
        <v>3.3761027636523076E-2</v>
      </c>
      <c r="D79" s="11">
        <v>0.86</v>
      </c>
      <c r="E79">
        <f t="shared" si="18"/>
        <v>2.247478747653274E-2</v>
      </c>
      <c r="F79" s="7">
        <v>0.5</v>
      </c>
      <c r="G79">
        <f t="shared" si="19"/>
        <v>68.78962576458656</v>
      </c>
      <c r="H79">
        <f t="shared" si="20"/>
        <v>0.17132314367505255</v>
      </c>
      <c r="I79">
        <f t="shared" si="21"/>
        <v>10.754591500769722</v>
      </c>
      <c r="J79">
        <f t="shared" si="22"/>
        <v>9.7038216048830131E-3</v>
      </c>
      <c r="K79">
        <f t="shared" si="23"/>
        <v>10.65123382783254</v>
      </c>
      <c r="L79">
        <f t="shared" si="24"/>
        <v>0.26578173706521802</v>
      </c>
      <c r="M79">
        <f t="shared" si="25"/>
        <v>2.9342611015863262</v>
      </c>
      <c r="N79">
        <f t="shared" si="26"/>
        <v>3.4119315134724726</v>
      </c>
      <c r="O79">
        <f t="shared" si="27"/>
        <v>0.14732317124342084</v>
      </c>
      <c r="P79">
        <f t="shared" si="28"/>
        <v>4.9599506837686005E-2</v>
      </c>
      <c r="Q79">
        <f t="shared" si="29"/>
        <v>7.8203303991833959</v>
      </c>
      <c r="R79">
        <f t="shared" si="30"/>
        <v>9.0934074409109265</v>
      </c>
      <c r="S79">
        <v>0.1</v>
      </c>
      <c r="T79">
        <f t="shared" si="31"/>
        <v>0.29342611015863262</v>
      </c>
      <c r="U79">
        <v>20</v>
      </c>
      <c r="V79">
        <f t="shared" si="32"/>
        <v>156.40660798366793</v>
      </c>
    </row>
    <row r="80" spans="1:22">
      <c r="A80">
        <v>2.8570000000000002</v>
      </c>
      <c r="B80">
        <v>500</v>
      </c>
      <c r="C80" s="6">
        <f t="shared" si="17"/>
        <v>3.3761027636523076E-2</v>
      </c>
      <c r="D80" s="11">
        <v>0.87</v>
      </c>
      <c r="E80">
        <f t="shared" si="18"/>
        <v>2.2746726591663068E-2</v>
      </c>
      <c r="F80" s="7">
        <v>0.5</v>
      </c>
      <c r="G80">
        <f t="shared" si="19"/>
        <v>68.78962576458656</v>
      </c>
      <c r="H80">
        <f t="shared" si="20"/>
        <v>0.17142220412466194</v>
      </c>
      <c r="I80">
        <f t="shared" si="21"/>
        <v>10.88593559039824</v>
      </c>
      <c r="J80">
        <f t="shared" si="22"/>
        <v>9.8166510789993791E-3</v>
      </c>
      <c r="K80">
        <f t="shared" si="23"/>
        <v>10.780111002097764</v>
      </c>
      <c r="L80">
        <f t="shared" si="24"/>
        <v>0.26646962224786641</v>
      </c>
      <c r="M80">
        <f t="shared" si="25"/>
        <v>2.9783966948195362</v>
      </c>
      <c r="N80">
        <f t="shared" si="26"/>
        <v>3.4234444768040646</v>
      </c>
      <c r="O80">
        <f t="shared" si="27"/>
        <v>0.14912240534792109</v>
      </c>
      <c r="P80">
        <f t="shared" si="28"/>
        <v>4.9766871657651618E-2</v>
      </c>
      <c r="Q80">
        <f t="shared" si="29"/>
        <v>7.9075388955787043</v>
      </c>
      <c r="R80">
        <f t="shared" si="30"/>
        <v>9.0891251673318436</v>
      </c>
      <c r="S80">
        <v>0.1</v>
      </c>
      <c r="T80">
        <f t="shared" si="31"/>
        <v>0.29783966948195362</v>
      </c>
      <c r="U80">
        <v>20</v>
      </c>
      <c r="V80">
        <f t="shared" si="32"/>
        <v>158.1507779115741</v>
      </c>
    </row>
    <row r="81" spans="1:22">
      <c r="A81">
        <v>2.8570000000000002</v>
      </c>
      <c r="B81">
        <v>500</v>
      </c>
      <c r="C81" s="6">
        <f t="shared" si="17"/>
        <v>3.3761027636523076E-2</v>
      </c>
      <c r="D81" s="11">
        <v>0.88</v>
      </c>
      <c r="E81">
        <f t="shared" si="18"/>
        <v>2.3018762710252157E-2</v>
      </c>
      <c r="F81" s="7">
        <v>0.5</v>
      </c>
      <c r="G81">
        <f t="shared" si="19"/>
        <v>68.78962576458656</v>
      </c>
      <c r="H81">
        <f t="shared" si="20"/>
        <v>0.17152018872931948</v>
      </c>
      <c r="I81">
        <f t="shared" si="21"/>
        <v>11.017355188452639</v>
      </c>
      <c r="J81">
        <f t="shared" si="22"/>
        <v>9.9294803567926328E-3</v>
      </c>
      <c r="K81">
        <f t="shared" si="23"/>
        <v>10.909034148166835</v>
      </c>
      <c r="L81">
        <f t="shared" si="24"/>
        <v>0.26715170593814364</v>
      </c>
      <c r="M81">
        <f t="shared" si="25"/>
        <v>3.0226881231060361</v>
      </c>
      <c r="N81">
        <f t="shared" si="26"/>
        <v>3.4348728671659501</v>
      </c>
      <c r="O81">
        <f t="shared" si="27"/>
        <v>0.15092267381441971</v>
      </c>
      <c r="P81">
        <f t="shared" si="28"/>
        <v>4.9933007033950892E-2</v>
      </c>
      <c r="Q81">
        <f t="shared" si="29"/>
        <v>7.9946670653466025</v>
      </c>
      <c r="R81">
        <f t="shared" si="30"/>
        <v>9.0848489378938666</v>
      </c>
      <c r="S81">
        <v>0.1</v>
      </c>
      <c r="T81">
        <f t="shared" si="31"/>
        <v>0.30226881231060365</v>
      </c>
      <c r="U81">
        <v>20</v>
      </c>
      <c r="V81">
        <f t="shared" si="32"/>
        <v>159.89334130693206</v>
      </c>
    </row>
    <row r="82" spans="1:22">
      <c r="A82">
        <v>2.8570000000000002</v>
      </c>
      <c r="B82">
        <v>500</v>
      </c>
      <c r="C82" s="6">
        <f t="shared" si="17"/>
        <v>3.3761027636523076E-2</v>
      </c>
      <c r="D82" s="11">
        <v>0.89</v>
      </c>
      <c r="E82">
        <f t="shared" si="18"/>
        <v>2.329089409653199E-2</v>
      </c>
      <c r="F82" s="7">
        <v>0.5</v>
      </c>
      <c r="G82">
        <f t="shared" si="19"/>
        <v>68.78962576458656</v>
      </c>
      <c r="H82">
        <f t="shared" si="20"/>
        <v>0.17161712120157233</v>
      </c>
      <c r="I82">
        <f t="shared" si="21"/>
        <v>11.148849479518203</v>
      </c>
      <c r="J82">
        <f t="shared" si="22"/>
        <v>1.004230943600653E-2</v>
      </c>
      <c r="K82">
        <f t="shared" si="23"/>
        <v>11.038002443425924</v>
      </c>
      <c r="L82">
        <f t="shared" si="24"/>
        <v>0.26782811304934884</v>
      </c>
      <c r="M82">
        <f t="shared" si="25"/>
        <v>3.0671344023491454</v>
      </c>
      <c r="N82">
        <f t="shared" si="26"/>
        <v>3.4462184296057812</v>
      </c>
      <c r="O82">
        <f t="shared" si="27"/>
        <v>0.15272396547285211</v>
      </c>
      <c r="P82">
        <f t="shared" si="28"/>
        <v>5.0097938334473707E-2</v>
      </c>
      <c r="Q82">
        <f t="shared" si="29"/>
        <v>8.0817150771690578</v>
      </c>
      <c r="R82">
        <f t="shared" si="30"/>
        <v>9.0805787383921999</v>
      </c>
      <c r="S82">
        <v>0.1</v>
      </c>
      <c r="T82">
        <f t="shared" si="31"/>
        <v>0.30671344023491454</v>
      </c>
      <c r="U82">
        <v>20</v>
      </c>
      <c r="V82">
        <f t="shared" si="32"/>
        <v>161.63430154338116</v>
      </c>
    </row>
    <row r="83" spans="1:22">
      <c r="A83">
        <v>2.8570000000000002</v>
      </c>
      <c r="B83">
        <v>500</v>
      </c>
      <c r="C83" s="6">
        <f t="shared" si="17"/>
        <v>3.3761027636523076E-2</v>
      </c>
      <c r="D83" s="11">
        <v>0.9</v>
      </c>
      <c r="E83">
        <f t="shared" si="18"/>
        <v>2.3563119052844562E-2</v>
      </c>
      <c r="F83" s="7">
        <v>0.5</v>
      </c>
      <c r="G83">
        <f t="shared" si="19"/>
        <v>68.78962576458656</v>
      </c>
      <c r="H83">
        <f t="shared" si="20"/>
        <v>0.17171302447212827</v>
      </c>
      <c r="I83">
        <f t="shared" si="21"/>
        <v>11.280417666052223</v>
      </c>
      <c r="J83">
        <f t="shared" si="22"/>
        <v>1.0155138314384847E-2</v>
      </c>
      <c r="K83">
        <f t="shared" si="23"/>
        <v>11.167015083322264</v>
      </c>
      <c r="L83">
        <f t="shared" si="24"/>
        <v>0.26849896429336395</v>
      </c>
      <c r="M83">
        <f t="shared" si="25"/>
        <v>3.1117345668503607</v>
      </c>
      <c r="N83">
        <f t="shared" si="26"/>
        <v>3.4574828520559562</v>
      </c>
      <c r="O83">
        <f t="shared" si="27"/>
        <v>0.15452626939797565</v>
      </c>
      <c r="P83">
        <f t="shared" si="28"/>
        <v>5.0261690096821188E-2</v>
      </c>
      <c r="Q83">
        <f t="shared" si="29"/>
        <v>8.1686830992018624</v>
      </c>
      <c r="R83">
        <f t="shared" si="30"/>
        <v>9.0763145546687358</v>
      </c>
      <c r="S83">
        <v>0.1</v>
      </c>
      <c r="T83">
        <f t="shared" si="31"/>
        <v>0.3111734566850361</v>
      </c>
      <c r="U83">
        <v>20</v>
      </c>
      <c r="V83">
        <f t="shared" si="32"/>
        <v>163.37366198403726</v>
      </c>
    </row>
    <row r="84" spans="1:22">
      <c r="A84">
        <v>2.8570000000000002</v>
      </c>
      <c r="B84">
        <v>500</v>
      </c>
      <c r="C84" s="6">
        <f t="shared" si="17"/>
        <v>3.3761027636523076E-2</v>
      </c>
      <c r="D84" s="11">
        <v>0.91</v>
      </c>
      <c r="E84">
        <f t="shared" si="18"/>
        <v>2.38354359183966E-2</v>
      </c>
      <c r="F84" s="7">
        <v>0.5</v>
      </c>
      <c r="G84">
        <f t="shared" si="19"/>
        <v>68.78962576458656</v>
      </c>
      <c r="H84">
        <f t="shared" si="20"/>
        <v>0.17180792072399131</v>
      </c>
      <c r="I84">
        <f t="shared" si="21"/>
        <v>11.412058967797963</v>
      </c>
      <c r="J84">
        <f t="shared" si="22"/>
        <v>1.0267966989671366E-2</v>
      </c>
      <c r="K84">
        <f t="shared" si="23"/>
        <v>11.296071280773999</v>
      </c>
      <c r="L84">
        <f t="shared" si="24"/>
        <v>0.26916437636792856</v>
      </c>
      <c r="M84">
        <f t="shared" si="25"/>
        <v>3.1564876687211658</v>
      </c>
      <c r="N84">
        <f t="shared" si="26"/>
        <v>3.4686677678254569</v>
      </c>
      <c r="O84">
        <f t="shared" si="27"/>
        <v>0.15632957490134194</v>
      </c>
      <c r="P84">
        <f t="shared" si="28"/>
        <v>5.0424286064529721E-2</v>
      </c>
      <c r="Q84">
        <f t="shared" si="29"/>
        <v>8.2555712990767969</v>
      </c>
      <c r="R84">
        <f t="shared" si="30"/>
        <v>9.0720563726118648</v>
      </c>
      <c r="S84">
        <v>0.1</v>
      </c>
      <c r="T84">
        <f t="shared" si="31"/>
        <v>0.31564876687211663</v>
      </c>
      <c r="U84">
        <v>20</v>
      </c>
      <c r="V84">
        <f t="shared" si="32"/>
        <v>165.11142598153594</v>
      </c>
    </row>
    <row r="85" spans="1:22">
      <c r="A85">
        <v>2.8570000000000002</v>
      </c>
      <c r="B85">
        <v>500</v>
      </c>
      <c r="C85" s="6">
        <f t="shared" si="17"/>
        <v>3.3761027636523076E-2</v>
      </c>
      <c r="D85" s="11">
        <v>0.92</v>
      </c>
      <c r="E85">
        <f t="shared" si="18"/>
        <v>2.4107843068068357E-2</v>
      </c>
      <c r="F85" s="7">
        <v>0.5</v>
      </c>
      <c r="G85">
        <f t="shared" si="19"/>
        <v>68.78962576458656</v>
      </c>
      <c r="H85">
        <f t="shared" si="20"/>
        <v>0.1719018314247503</v>
      </c>
      <c r="I85">
        <f t="shared" si="21"/>
        <v>11.543772621224107</v>
      </c>
      <c r="J85">
        <f t="shared" si="22"/>
        <v>1.0380795459609881E-2</v>
      </c>
      <c r="K85">
        <f t="shared" si="23"/>
        <v>11.42517026560564</v>
      </c>
      <c r="L85">
        <f t="shared" si="24"/>
        <v>0.26982446213360201</v>
      </c>
      <c r="M85">
        <f t="shared" si="25"/>
        <v>3.2013927773203328</v>
      </c>
      <c r="N85">
        <f t="shared" si="26"/>
        <v>3.4797747579568834</v>
      </c>
      <c r="O85">
        <f t="shared" si="27"/>
        <v>0.15813387152361791</v>
      </c>
      <c r="P85">
        <f t="shared" si="28"/>
        <v>5.0585749221335331E-2</v>
      </c>
      <c r="Q85">
        <f t="shared" si="29"/>
        <v>8.3423798439037746</v>
      </c>
      <c r="R85">
        <f t="shared" si="30"/>
        <v>9.0678041781562762</v>
      </c>
      <c r="S85">
        <v>0.1</v>
      </c>
      <c r="T85">
        <f t="shared" si="31"/>
        <v>0.32013927773203332</v>
      </c>
      <c r="U85">
        <v>20</v>
      </c>
      <c r="V85">
        <f t="shared" si="32"/>
        <v>166.84759687807548</v>
      </c>
    </row>
    <row r="86" spans="1:22">
      <c r="A86">
        <v>2.8570000000000002</v>
      </c>
      <c r="B86">
        <v>500</v>
      </c>
      <c r="C86" s="6">
        <f t="shared" si="17"/>
        <v>3.3761027636523076E-2</v>
      </c>
      <c r="D86" s="11">
        <v>0.93</v>
      </c>
      <c r="E86">
        <f t="shared" si="18"/>
        <v>2.4380338911273319E-2</v>
      </c>
      <c r="F86" s="7">
        <v>0.5</v>
      </c>
      <c r="G86">
        <f t="shared" si="19"/>
        <v>68.78962576458656</v>
      </c>
      <c r="H86">
        <f t="shared" si="20"/>
        <v>0.17199477735713878</v>
      </c>
      <c r="I86">
        <f t="shared" si="21"/>
        <v>11.675557878988252</v>
      </c>
      <c r="J86">
        <f t="shared" si="22"/>
        <v>1.0493623721944208E-2</v>
      </c>
      <c r="K86">
        <f t="shared" si="23"/>
        <v>11.554311284007662</v>
      </c>
      <c r="L86">
        <f t="shared" si="24"/>
        <v>0.270479330781081</v>
      </c>
      <c r="M86">
        <f t="shared" si="25"/>
        <v>3.246448978715275</v>
      </c>
      <c r="N86">
        <f t="shared" si="26"/>
        <v>3.4908053534572847</v>
      </c>
      <c r="O86">
        <f t="shared" si="27"/>
        <v>0.15993914902723633</v>
      </c>
      <c r="P86">
        <f t="shared" si="28"/>
        <v>5.0746101823603444E-2</v>
      </c>
      <c r="Q86">
        <f t="shared" si="29"/>
        <v>8.4291089002729773</v>
      </c>
      <c r="R86">
        <f t="shared" si="30"/>
        <v>9.0635579572827716</v>
      </c>
      <c r="S86">
        <v>0.1</v>
      </c>
      <c r="T86">
        <f t="shared" si="31"/>
        <v>0.3246448978715275</v>
      </c>
      <c r="U86">
        <v>20</v>
      </c>
      <c r="V86">
        <f t="shared" si="32"/>
        <v>168.58217800545955</v>
      </c>
    </row>
    <row r="87" spans="1:22">
      <c r="A87">
        <v>2.8570000000000002</v>
      </c>
      <c r="B87">
        <v>500</v>
      </c>
      <c r="C87" s="6">
        <f t="shared" si="17"/>
        <v>3.3761027636523076E-2</v>
      </c>
      <c r="D87" s="11">
        <v>0.94</v>
      </c>
      <c r="E87">
        <f t="shared" si="18"/>
        <v>2.4652921890866458E-2</v>
      </c>
      <c r="F87" s="7">
        <v>0.5</v>
      </c>
      <c r="G87">
        <f t="shared" si="19"/>
        <v>68.78962576458656</v>
      </c>
      <c r="H87">
        <f t="shared" si="20"/>
        <v>0.17208677864797667</v>
      </c>
      <c r="I87">
        <f t="shared" si="21"/>
        <v>11.807414009423216</v>
      </c>
      <c r="J87">
        <f t="shared" si="22"/>
        <v>1.0606451774418157E-2</v>
      </c>
      <c r="K87">
        <f t="shared" si="23"/>
        <v>11.683493598019101</v>
      </c>
      <c r="L87">
        <f t="shared" si="24"/>
        <v>0.27112908798950452</v>
      </c>
      <c r="M87">
        <f t="shared" si="25"/>
        <v>3.291655375166247</v>
      </c>
      <c r="N87">
        <f t="shared" si="26"/>
        <v>3.5017610374109012</v>
      </c>
      <c r="O87">
        <f t="shared" si="27"/>
        <v>0.16174539738935911</v>
      </c>
      <c r="P87">
        <f t="shared" si="28"/>
        <v>5.0905365431042009E-2</v>
      </c>
      <c r="Q87">
        <f t="shared" si="29"/>
        <v>8.5157586342569687</v>
      </c>
      <c r="R87">
        <f t="shared" si="30"/>
        <v>9.0593176960180521</v>
      </c>
      <c r="S87">
        <v>0.1</v>
      </c>
      <c r="T87">
        <f t="shared" si="31"/>
        <v>0.3291655375166247</v>
      </c>
      <c r="U87">
        <v>20</v>
      </c>
      <c r="V87">
        <f t="shared" si="32"/>
        <v>170.31517268513937</v>
      </c>
    </row>
    <row r="88" spans="1:22">
      <c r="A88">
        <v>2.8570000000000002</v>
      </c>
      <c r="B88">
        <v>500</v>
      </c>
      <c r="C88" s="6">
        <f t="shared" si="17"/>
        <v>3.3761027636523076E-2</v>
      </c>
      <c r="D88" s="11">
        <v>0.95</v>
      </c>
      <c r="E88">
        <f t="shared" si="18"/>
        <v>2.4925590482098164E-2</v>
      </c>
      <c r="F88" s="7">
        <v>0.5</v>
      </c>
      <c r="G88">
        <f t="shared" si="19"/>
        <v>68.78962576458656</v>
      </c>
      <c r="H88">
        <f t="shared" si="20"/>
        <v>0.17217785479559533</v>
      </c>
      <c r="I88">
        <f t="shared" si="21"/>
        <v>11.939340296044932</v>
      </c>
      <c r="J88">
        <f t="shared" si="22"/>
        <v>1.0719279614775569E-2</v>
      </c>
      <c r="K88">
        <f t="shared" si="23"/>
        <v>11.812716485031808</v>
      </c>
      <c r="L88">
        <f t="shared" si="24"/>
        <v>0.27177383607631256</v>
      </c>
      <c r="M88">
        <f t="shared" si="25"/>
        <v>3.3370110846321133</v>
      </c>
      <c r="N88">
        <f t="shared" si="26"/>
        <v>3.5126432469811721</v>
      </c>
      <c r="O88">
        <f t="shared" si="27"/>
        <v>0.16355260679513606</v>
      </c>
      <c r="P88">
        <f t="shared" si="28"/>
        <v>5.1063560935804775E-2</v>
      </c>
      <c r="Q88">
        <f t="shared" si="29"/>
        <v>8.6023292114128189</v>
      </c>
      <c r="R88">
        <f t="shared" si="30"/>
        <v>9.0550833804345459</v>
      </c>
      <c r="S88">
        <v>0.1</v>
      </c>
      <c r="T88">
        <f t="shared" si="31"/>
        <v>0.33370110846321133</v>
      </c>
      <c r="U88">
        <v>20</v>
      </c>
      <c r="V88">
        <f t="shared" si="32"/>
        <v>172.04658422825639</v>
      </c>
    </row>
    <row r="89" spans="1:22">
      <c r="A89">
        <v>2.8570000000000002</v>
      </c>
      <c r="B89">
        <v>500</v>
      </c>
      <c r="C89" s="6">
        <f t="shared" si="17"/>
        <v>3.3761027636523076E-2</v>
      </c>
      <c r="D89" s="11">
        <v>0.96</v>
      </c>
      <c r="E89">
        <f t="shared" si="18"/>
        <v>2.5198343191611624E-2</v>
      </c>
      <c r="F89" s="7">
        <v>0.5</v>
      </c>
      <c r="G89">
        <f t="shared" si="19"/>
        <v>68.78962576458656</v>
      </c>
      <c r="H89">
        <f t="shared" si="20"/>
        <v>0.17226802469584079</v>
      </c>
      <c r="I89">
        <f t="shared" si="21"/>
        <v>12.071336037080814</v>
      </c>
      <c r="J89">
        <f t="shared" si="22"/>
        <v>1.0832107240760289E-2</v>
      </c>
      <c r="K89">
        <f t="shared" si="23"/>
        <v>11.941979237315282</v>
      </c>
      <c r="L89">
        <f t="shared" si="24"/>
        <v>0.27241367413919926</v>
      </c>
      <c r="M89">
        <f t="shared" si="25"/>
        <v>3.3825152402966197</v>
      </c>
      <c r="N89">
        <f t="shared" si="26"/>
        <v>3.523453375308979</v>
      </c>
      <c r="O89">
        <f t="shared" si="27"/>
        <v>0.16536076763124402</v>
      </c>
      <c r="P89">
        <f t="shared" si="28"/>
        <v>5.1220708590086275E-2</v>
      </c>
      <c r="Q89">
        <f t="shared" si="29"/>
        <v>8.6888207967841939</v>
      </c>
      <c r="R89">
        <f t="shared" si="30"/>
        <v>9.0508549966502017</v>
      </c>
      <c r="S89">
        <v>0.1</v>
      </c>
      <c r="T89">
        <f t="shared" si="31"/>
        <v>0.33825152402966197</v>
      </c>
      <c r="U89">
        <v>20</v>
      </c>
      <c r="V89">
        <f t="shared" si="32"/>
        <v>173.77641593568387</v>
      </c>
    </row>
    <row r="90" spans="1:22">
      <c r="A90">
        <v>2.8570000000000002</v>
      </c>
      <c r="B90">
        <v>500</v>
      </c>
      <c r="C90" s="6">
        <f t="shared" si="17"/>
        <v>3.3761027636523076E-2</v>
      </c>
      <c r="D90" s="11">
        <v>0.97</v>
      </c>
      <c r="E90">
        <f t="shared" si="18"/>
        <v>2.5471178556481469E-2</v>
      </c>
      <c r="F90" s="7">
        <v>0.5</v>
      </c>
      <c r="G90">
        <f t="shared" si="19"/>
        <v>68.78962576458656</v>
      </c>
      <c r="H90">
        <f t="shared" si="20"/>
        <v>0.17235730666674248</v>
      </c>
      <c r="I90">
        <f t="shared" si="21"/>
        <v>12.203400545017532</v>
      </c>
      <c r="J90">
        <f t="shared" si="22"/>
        <v>1.0944934650116176E-2</v>
      </c>
      <c r="K90">
        <f t="shared" si="23"/>
        <v>12.071281161561066</v>
      </c>
      <c r="L90">
        <f t="shared" si="24"/>
        <v>0.27304869819065392</v>
      </c>
      <c r="M90">
        <f t="shared" si="25"/>
        <v>3.4281669901140788</v>
      </c>
      <c r="N90">
        <f t="shared" si="26"/>
        <v>3.5341927733134835</v>
      </c>
      <c r="O90">
        <f t="shared" si="27"/>
        <v>0.16716987047969223</v>
      </c>
      <c r="P90">
        <f t="shared" si="28"/>
        <v>5.1376828032300675E-2</v>
      </c>
      <c r="Q90">
        <f t="shared" si="29"/>
        <v>8.775233554903453</v>
      </c>
      <c r="R90">
        <f t="shared" si="30"/>
        <v>9.0466325308283029</v>
      </c>
      <c r="S90">
        <v>0.1</v>
      </c>
      <c r="T90">
        <f t="shared" si="31"/>
        <v>0.34281669901140788</v>
      </c>
      <c r="U90">
        <v>20</v>
      </c>
      <c r="V90">
        <f t="shared" si="32"/>
        <v>175.50467109806905</v>
      </c>
    </row>
    <row r="91" spans="1:22">
      <c r="A91">
        <v>2.8570000000000002</v>
      </c>
      <c r="B91">
        <v>500</v>
      </c>
      <c r="C91" s="6">
        <f t="shared" si="17"/>
        <v>3.3761027636523076E-2</v>
      </c>
      <c r="D91" s="11">
        <v>0.98</v>
      </c>
      <c r="E91">
        <f t="shared" si="18"/>
        <v>2.5744095143291425E-2</v>
      </c>
      <c r="F91" s="7">
        <v>0.5</v>
      </c>
      <c r="G91">
        <f t="shared" si="19"/>
        <v>68.78962576458656</v>
      </c>
      <c r="H91">
        <f t="shared" si="20"/>
        <v>0.17244571847192941</v>
      </c>
      <c r="I91">
        <f t="shared" si="21"/>
        <v>12.335533146167213</v>
      </c>
      <c r="J91">
        <f t="shared" si="22"/>
        <v>1.1057761840587099E-2</v>
      </c>
      <c r="K91">
        <f t="shared" si="23"/>
        <v>12.200621578445633</v>
      </c>
      <c r="L91">
        <f t="shared" si="24"/>
        <v>0.27367900128554712</v>
      </c>
      <c r="M91">
        <f t="shared" si="25"/>
        <v>3.4739654963734772</v>
      </c>
      <c r="N91">
        <f t="shared" si="26"/>
        <v>3.5448627514015074</v>
      </c>
      <c r="O91">
        <f t="shared" si="27"/>
        <v>0.16897990611187963</v>
      </c>
      <c r="P91">
        <f t="shared" si="28"/>
        <v>5.1531938311931196E-2</v>
      </c>
      <c r="Q91">
        <f t="shared" si="29"/>
        <v>8.8615676497937361</v>
      </c>
      <c r="R91">
        <f t="shared" si="30"/>
        <v>9.0424159691772825</v>
      </c>
      <c r="S91">
        <v>0.1</v>
      </c>
      <c r="T91">
        <f t="shared" si="31"/>
        <v>0.34739654963734773</v>
      </c>
      <c r="U91">
        <v>20</v>
      </c>
      <c r="V91">
        <f t="shared" si="32"/>
        <v>177.23135299587472</v>
      </c>
    </row>
    <row r="92" spans="1:22">
      <c r="A92">
        <v>2.8570000000000002</v>
      </c>
      <c r="B92">
        <v>500</v>
      </c>
      <c r="C92" s="6">
        <f t="shared" si="17"/>
        <v>3.3761027636523076E-2</v>
      </c>
      <c r="D92" s="11">
        <v>0.99</v>
      </c>
      <c r="E92">
        <f t="shared" si="18"/>
        <v>2.6017091547249092E-2</v>
      </c>
      <c r="F92" s="7">
        <v>0.5</v>
      </c>
      <c r="G92">
        <f t="shared" si="19"/>
        <v>68.78962576458656</v>
      </c>
      <c r="H92">
        <f t="shared" si="20"/>
        <v>0.17253327734286913</v>
      </c>
      <c r="I92">
        <f t="shared" si="21"/>
        <v>12.467733180251127</v>
      </c>
      <c r="J92">
        <f t="shared" si="22"/>
        <v>1.117058880991695E-2</v>
      </c>
      <c r="K92">
        <f t="shared" si="23"/>
        <v>12.32999982221086</v>
      </c>
      <c r="L92">
        <f t="shared" si="24"/>
        <v>0.27430467364219313</v>
      </c>
      <c r="M92">
        <f t="shared" si="25"/>
        <v>3.5199099352801149</v>
      </c>
      <c r="N92">
        <f t="shared" si="26"/>
        <v>3.5554645810910253</v>
      </c>
      <c r="O92">
        <f t="shared" si="27"/>
        <v>0.17079086548289216</v>
      </c>
      <c r="P92">
        <f t="shared" si="28"/>
        <v>5.1686057913130939E-2</v>
      </c>
      <c r="Q92">
        <f t="shared" si="29"/>
        <v>8.947823244971012</v>
      </c>
      <c r="R92">
        <f t="shared" si="30"/>
        <v>9.0382052979505172</v>
      </c>
      <c r="S92">
        <v>0.1</v>
      </c>
      <c r="T92">
        <f t="shared" si="31"/>
        <v>0.3519909935280115</v>
      </c>
      <c r="U92">
        <v>20</v>
      </c>
      <c r="V92">
        <f t="shared" si="32"/>
        <v>178.95646489942024</v>
      </c>
    </row>
    <row r="93" spans="1:22">
      <c r="A93">
        <v>2.8570000000000002</v>
      </c>
      <c r="B93">
        <v>500</v>
      </c>
      <c r="C93" s="6">
        <f t="shared" si="17"/>
        <v>3.3761027636523076E-2</v>
      </c>
      <c r="D93" s="11">
        <v>1</v>
      </c>
      <c r="E93">
        <f t="shared" si="18"/>
        <v>2.6290166391336044E-2</v>
      </c>
      <c r="F93" s="7">
        <v>0.5</v>
      </c>
      <c r="G93">
        <f t="shared" si="19"/>
        <v>68.78962576458656</v>
      </c>
      <c r="H93">
        <f t="shared" si="20"/>
        <v>0.17262</v>
      </c>
      <c r="I93">
        <f t="shared" si="21"/>
        <v>12.6</v>
      </c>
      <c r="J93">
        <f t="shared" si="22"/>
        <v>1.128341555584962E-2</v>
      </c>
      <c r="K93">
        <f t="shared" si="23"/>
        <v>12.459415240261245</v>
      </c>
      <c r="L93">
        <f t="shared" si="24"/>
        <v>0.27492580275727763</v>
      </c>
      <c r="M93">
        <f t="shared" si="25"/>
        <v>3.565999496553836</v>
      </c>
      <c r="N93">
        <f t="shared" si="26"/>
        <v>3.565999496553836</v>
      </c>
      <c r="O93">
        <f t="shared" si="27"/>
        <v>0.17260273972602738</v>
      </c>
      <c r="P93">
        <f t="shared" si="28"/>
        <v>5.1839204777148831E-2</v>
      </c>
      <c r="Q93">
        <f t="shared" si="29"/>
        <v>9.0340005034461637</v>
      </c>
      <c r="R93">
        <f t="shared" si="30"/>
        <v>9.0340005034461637</v>
      </c>
      <c r="S93">
        <v>0.1</v>
      </c>
      <c r="T93">
        <f t="shared" si="31"/>
        <v>0.35659994965538361</v>
      </c>
      <c r="U93">
        <v>20</v>
      </c>
      <c r="V93">
        <f t="shared" si="32"/>
        <v>180.68001006892328</v>
      </c>
    </row>
    <row r="94" spans="1:22">
      <c r="A94">
        <v>2.8570000000000002</v>
      </c>
      <c r="B94">
        <v>500</v>
      </c>
      <c r="C94" s="6">
        <f t="shared" si="17"/>
        <v>3.3761027636523076E-2</v>
      </c>
      <c r="D94" s="11">
        <v>1.1000000000000001</v>
      </c>
      <c r="E94">
        <f t="shared" si="18"/>
        <v>2.9024944409841887E-2</v>
      </c>
      <c r="F94" s="7">
        <v>0.5</v>
      </c>
      <c r="G94">
        <f t="shared" si="19"/>
        <v>68.78962576458656</v>
      </c>
      <c r="H94">
        <f t="shared" si="20"/>
        <v>0.1734445853858935</v>
      </c>
      <c r="I94">
        <f t="shared" si="21"/>
        <v>13.926207585728676</v>
      </c>
      <c r="J94">
        <f t="shared" si="22"/>
        <v>1.2411670231998977E-2</v>
      </c>
      <c r="K94">
        <f t="shared" si="23"/>
        <v>13.755479115069287</v>
      </c>
      <c r="L94">
        <f t="shared" si="24"/>
        <v>0.28090472224520457</v>
      </c>
      <c r="M94">
        <f t="shared" si="25"/>
        <v>4.0347075108276389</v>
      </c>
      <c r="N94">
        <f t="shared" si="26"/>
        <v>3.667915918934217</v>
      </c>
      <c r="O94">
        <f t="shared" si="27"/>
        <v>0.19076996692779008</v>
      </c>
      <c r="P94">
        <f t="shared" si="28"/>
        <v>5.3320771528640717E-2</v>
      </c>
      <c r="Q94">
        <f t="shared" si="29"/>
        <v>9.8915000749010371</v>
      </c>
      <c r="R94">
        <f t="shared" si="30"/>
        <v>8.9922727953645794</v>
      </c>
      <c r="S94">
        <v>0.1</v>
      </c>
      <c r="T94">
        <f t="shared" si="31"/>
        <v>0.40347075108276392</v>
      </c>
      <c r="U94">
        <v>20</v>
      </c>
      <c r="V94">
        <f t="shared" si="32"/>
        <v>197.83000149802075</v>
      </c>
    </row>
    <row r="95" spans="1:22">
      <c r="A95">
        <v>2.8570000000000002</v>
      </c>
      <c r="B95">
        <v>500</v>
      </c>
      <c r="C95" s="6">
        <f t="shared" si="17"/>
        <v>3.3761027636523076E-2</v>
      </c>
      <c r="D95" s="11">
        <v>1.2</v>
      </c>
      <c r="E95">
        <f t="shared" si="18"/>
        <v>3.1766230143207688E-2</v>
      </c>
      <c r="F95" s="7">
        <v>0.5</v>
      </c>
      <c r="G95">
        <f t="shared" si="19"/>
        <v>68.78962576458656</v>
      </c>
      <c r="H95">
        <f t="shared" si="20"/>
        <v>0.17420081181096259</v>
      </c>
      <c r="I95">
        <f t="shared" si="21"/>
        <v>15.258465268113509</v>
      </c>
      <c r="J95">
        <f t="shared" si="22"/>
        <v>1.3539900086822628E-2</v>
      </c>
      <c r="K95">
        <f t="shared" si="23"/>
        <v>15.054627121050121</v>
      </c>
      <c r="L95">
        <f t="shared" si="24"/>
        <v>0.28650895641680396</v>
      </c>
      <c r="M95">
        <f t="shared" si="25"/>
        <v>4.5171236527595724</v>
      </c>
      <c r="N95">
        <f t="shared" si="26"/>
        <v>3.764269710632977</v>
      </c>
      <c r="O95">
        <f t="shared" si="27"/>
        <v>0.20902007216593849</v>
      </c>
      <c r="P95">
        <f t="shared" si="28"/>
        <v>5.47214738965894E-2</v>
      </c>
      <c r="Q95">
        <f t="shared" si="29"/>
        <v>10.741341615353937</v>
      </c>
      <c r="R95">
        <f t="shared" si="30"/>
        <v>8.9511180127949483</v>
      </c>
      <c r="S95">
        <v>0.1</v>
      </c>
      <c r="T95">
        <f t="shared" si="31"/>
        <v>0.45171236527595726</v>
      </c>
      <c r="U95">
        <v>20</v>
      </c>
      <c r="V95">
        <f t="shared" si="32"/>
        <v>214.82683230707875</v>
      </c>
    </row>
    <row r="96" spans="1:22">
      <c r="A96">
        <v>2.8570000000000002</v>
      </c>
      <c r="B96">
        <v>500</v>
      </c>
      <c r="C96" s="6">
        <f t="shared" si="17"/>
        <v>3.3761027636523076E-2</v>
      </c>
      <c r="D96" s="11">
        <v>1.3</v>
      </c>
      <c r="E96">
        <f t="shared" si="18"/>
        <v>3.4513001612421587E-2</v>
      </c>
      <c r="F96" s="7">
        <v>0.5</v>
      </c>
      <c r="G96">
        <f t="shared" si="19"/>
        <v>68.78962576458656</v>
      </c>
      <c r="H96">
        <f t="shared" si="20"/>
        <v>0.17489938400159344</v>
      </c>
      <c r="I96">
        <f t="shared" si="21"/>
        <v>16.596291912559963</v>
      </c>
      <c r="J96">
        <f t="shared" si="22"/>
        <v>1.4668102864459204E-2</v>
      </c>
      <c r="K96">
        <f t="shared" si="23"/>
        <v>16.356374922704077</v>
      </c>
      <c r="L96">
        <f t="shared" si="24"/>
        <v>0.29179416783766354</v>
      </c>
      <c r="M96">
        <f t="shared" si="25"/>
        <v>5.0126117992671499</v>
      </c>
      <c r="N96">
        <f t="shared" si="26"/>
        <v>3.8558552302055</v>
      </c>
      <c r="O96">
        <f t="shared" si="27"/>
        <v>0.22734646455561591</v>
      </c>
      <c r="P96">
        <f t="shared" si="28"/>
        <v>5.6052859531480759E-2</v>
      </c>
      <c r="Q96">
        <f t="shared" si="29"/>
        <v>11.583680113292813</v>
      </c>
      <c r="R96">
        <f t="shared" si="30"/>
        <v>8.9105231640713942</v>
      </c>
      <c r="S96">
        <v>0.1</v>
      </c>
      <c r="T96">
        <f t="shared" si="31"/>
        <v>0.50126117992671504</v>
      </c>
      <c r="U96">
        <v>20</v>
      </c>
      <c r="V96">
        <f t="shared" si="32"/>
        <v>231.67360226585626</v>
      </c>
    </row>
    <row r="97" spans="1:22">
      <c r="A97">
        <v>2.8570000000000002</v>
      </c>
      <c r="B97">
        <v>500</v>
      </c>
      <c r="C97" s="6">
        <f t="shared" si="17"/>
        <v>3.3761027636523076E-2</v>
      </c>
      <c r="D97" s="11">
        <v>1.4</v>
      </c>
      <c r="E97">
        <f t="shared" si="18"/>
        <v>3.7264392099691686E-2</v>
      </c>
      <c r="F97" s="7">
        <v>0.5</v>
      </c>
      <c r="G97">
        <f t="shared" si="19"/>
        <v>68.78962576458656</v>
      </c>
      <c r="H97">
        <f t="shared" si="20"/>
        <v>0.17554865810235612</v>
      </c>
      <c r="I97">
        <f t="shared" si="21"/>
        <v>17.939278930167777</v>
      </c>
      <c r="J97">
        <f t="shared" si="22"/>
        <v>1.5796276309209781E-2</v>
      </c>
      <c r="K97">
        <f t="shared" si="23"/>
        <v>17.660311765808281</v>
      </c>
      <c r="L97">
        <f t="shared" si="24"/>
        <v>0.29680369761032421</v>
      </c>
      <c r="M97">
        <f t="shared" si="25"/>
        <v>5.5206129974025089</v>
      </c>
      <c r="N97">
        <f t="shared" si="26"/>
        <v>3.9432949981446495</v>
      </c>
      <c r="O97">
        <f t="shared" si="27"/>
        <v>0.24574354698859968</v>
      </c>
      <c r="P97">
        <f t="shared" si="28"/>
        <v>5.7323978060870459E-2</v>
      </c>
      <c r="Q97">
        <f t="shared" si="29"/>
        <v>12.418665932765268</v>
      </c>
      <c r="R97">
        <f t="shared" si="30"/>
        <v>8.8704756662609068</v>
      </c>
      <c r="S97">
        <v>0.1</v>
      </c>
      <c r="T97">
        <f t="shared" si="31"/>
        <v>0.55206129974025087</v>
      </c>
      <c r="U97">
        <v>20</v>
      </c>
      <c r="V97">
        <f t="shared" si="32"/>
        <v>248.37331865530535</v>
      </c>
    </row>
    <row r="98" spans="1:22">
      <c r="A98">
        <v>2.8570000000000002</v>
      </c>
      <c r="B98">
        <v>500</v>
      </c>
      <c r="C98" s="6">
        <f t="shared" si="17"/>
        <v>3.3761027636523076E-2</v>
      </c>
      <c r="D98" s="11">
        <v>1.5</v>
      </c>
      <c r="E98">
        <f t="shared" si="18"/>
        <v>4.001965738733336E-2</v>
      </c>
      <c r="F98" s="7">
        <v>0.5</v>
      </c>
      <c r="G98">
        <f t="shared" si="19"/>
        <v>68.78962576458656</v>
      </c>
      <c r="H98">
        <f t="shared" si="20"/>
        <v>0.17615528412296852</v>
      </c>
      <c r="I98">
        <f t="shared" si="21"/>
        <v>19.287074903974656</v>
      </c>
      <c r="J98">
        <f t="shared" si="22"/>
        <v>1.6924418165551409E-2</v>
      </c>
      <c r="K98">
        <f t="shared" si="23"/>
        <v>18.966084951295556</v>
      </c>
      <c r="L98">
        <f t="shared" si="24"/>
        <v>0.30157198877984115</v>
      </c>
      <c r="M98">
        <f t="shared" si="25"/>
        <v>6.0406299108087183</v>
      </c>
      <c r="N98">
        <f t="shared" si="26"/>
        <v>4.0270866072058125</v>
      </c>
      <c r="O98">
        <f t="shared" si="27"/>
        <v>0.26420650553389941</v>
      </c>
      <c r="P98">
        <f t="shared" si="28"/>
        <v>5.8542063028332224E-2</v>
      </c>
      <c r="Q98">
        <f t="shared" si="29"/>
        <v>13.246444993165937</v>
      </c>
      <c r="R98">
        <f t="shared" si="30"/>
        <v>8.8309633287772922</v>
      </c>
      <c r="S98">
        <v>0.1</v>
      </c>
      <c r="T98">
        <f t="shared" si="31"/>
        <v>0.60406299108087191</v>
      </c>
      <c r="U98">
        <v>20</v>
      </c>
      <c r="V98">
        <f t="shared" si="32"/>
        <v>264.92889986331875</v>
      </c>
    </row>
    <row r="99" spans="1:22">
      <c r="A99">
        <v>2.8570000000000002</v>
      </c>
      <c r="B99">
        <v>500</v>
      </c>
      <c r="C99" s="6">
        <f t="shared" si="17"/>
        <v>3.3761027636523076E-2</v>
      </c>
      <c r="D99" s="11">
        <v>1.6</v>
      </c>
      <c r="E99">
        <f t="shared" si="18"/>
        <v>4.2778151656647195E-2</v>
      </c>
      <c r="F99" s="7">
        <v>0.5</v>
      </c>
      <c r="G99">
        <f t="shared" si="19"/>
        <v>68.78962576458656</v>
      </c>
      <c r="H99">
        <f t="shared" si="20"/>
        <v>0.17672464234373797</v>
      </c>
      <c r="I99">
        <f t="shared" si="21"/>
        <v>20.639374288319765</v>
      </c>
      <c r="J99">
        <f t="shared" si="22"/>
        <v>1.805252617815065E-2</v>
      </c>
      <c r="K99">
        <f t="shared" si="23"/>
        <v>20.273388413269405</v>
      </c>
      <c r="L99">
        <f t="shared" si="24"/>
        <v>0.30612689631801959</v>
      </c>
      <c r="M99">
        <f t="shared" si="25"/>
        <v>6.5722153478542218</v>
      </c>
      <c r="N99">
        <f t="shared" si="26"/>
        <v>4.1076345924088882</v>
      </c>
      <c r="O99">
        <f t="shared" si="27"/>
        <v>0.28273115463451731</v>
      </c>
      <c r="P99">
        <f t="shared" si="28"/>
        <v>5.971299519009058E-2</v>
      </c>
      <c r="Q99">
        <f t="shared" si="29"/>
        <v>14.067158940465543</v>
      </c>
      <c r="R99">
        <f t="shared" si="30"/>
        <v>8.7919743377909629</v>
      </c>
      <c r="S99">
        <v>0.1</v>
      </c>
      <c r="T99">
        <f t="shared" si="31"/>
        <v>0.65722153478542222</v>
      </c>
      <c r="U99">
        <v>20</v>
      </c>
      <c r="V99">
        <f t="shared" si="32"/>
        <v>281.34317880931087</v>
      </c>
    </row>
    <row r="100" spans="1:22">
      <c r="A100">
        <v>2.8570000000000002</v>
      </c>
      <c r="B100">
        <v>500</v>
      </c>
      <c r="C100" s="6">
        <f t="shared" si="17"/>
        <v>3.3761027636523076E-2</v>
      </c>
      <c r="D100" s="11">
        <v>1.7</v>
      </c>
      <c r="E100">
        <f t="shared" si="18"/>
        <v>4.5539309354103691E-2</v>
      </c>
      <c r="F100" s="7">
        <v>0.5</v>
      </c>
      <c r="G100">
        <f t="shared" si="19"/>
        <v>68.78962576458656</v>
      </c>
      <c r="H100">
        <f t="shared" si="20"/>
        <v>0.17726114830009146</v>
      </c>
      <c r="I100">
        <f t="shared" si="21"/>
        <v>21.995908913150036</v>
      </c>
      <c r="J100">
        <f t="shared" si="22"/>
        <v>1.9180598091877089E-2</v>
      </c>
      <c r="K100">
        <f t="shared" si="23"/>
        <v>21.581954125040308</v>
      </c>
      <c r="L100">
        <f t="shared" si="24"/>
        <v>0.31049129174562518</v>
      </c>
      <c r="M100">
        <f t="shared" si="25"/>
        <v>7.1149636027883165</v>
      </c>
      <c r="N100">
        <f t="shared" si="26"/>
        <v>4.1852727075225395</v>
      </c>
      <c r="O100">
        <f t="shared" si="27"/>
        <v>0.30131382072808266</v>
      </c>
      <c r="P100">
        <f t="shared" si="28"/>
        <v>6.0841626349959745E-2</v>
      </c>
      <c r="Q100">
        <f t="shared" si="29"/>
        <v>14.880945310361719</v>
      </c>
      <c r="R100">
        <f t="shared" si="30"/>
        <v>8.7534972413892476</v>
      </c>
      <c r="S100">
        <v>0.1</v>
      </c>
      <c r="T100">
        <f t="shared" si="31"/>
        <v>0.71149636027883167</v>
      </c>
      <c r="U100">
        <v>20</v>
      </c>
      <c r="V100">
        <f t="shared" si="32"/>
        <v>297.61890620723437</v>
      </c>
    </row>
    <row r="101" spans="1:22">
      <c r="A101">
        <v>2.8570000000000002</v>
      </c>
      <c r="B101">
        <v>500</v>
      </c>
      <c r="C101" s="6">
        <f t="shared" si="17"/>
        <v>3.3761027636523076E-2</v>
      </c>
      <c r="D101" s="11">
        <v>1.8</v>
      </c>
      <c r="E101">
        <f t="shared" si="18"/>
        <v>4.8302631279976263E-2</v>
      </c>
      <c r="F101" s="7">
        <v>0.5</v>
      </c>
      <c r="G101">
        <f t="shared" si="19"/>
        <v>68.78962576458656</v>
      </c>
      <c r="H101">
        <f t="shared" si="20"/>
        <v>0.17776847120271047</v>
      </c>
      <c r="I101">
        <f t="shared" si="21"/>
        <v>23.356441471888967</v>
      </c>
      <c r="J101">
        <f t="shared" si="22"/>
        <v>2.0308631651816865E-2</v>
      </c>
      <c r="K101">
        <f t="shared" si="23"/>
        <v>22.891545506261501</v>
      </c>
      <c r="L101">
        <f t="shared" si="24"/>
        <v>0.31468420603101399</v>
      </c>
      <c r="M101">
        <f t="shared" si="25"/>
        <v>7.668503788088195</v>
      </c>
      <c r="N101">
        <f t="shared" si="26"/>
        <v>4.2602798822712193</v>
      </c>
      <c r="O101">
        <f t="shared" si="27"/>
        <v>0.31995125303957489</v>
      </c>
      <c r="P101">
        <f t="shared" si="28"/>
        <v>6.1932011330470778E-2</v>
      </c>
      <c r="Q101">
        <f t="shared" si="29"/>
        <v>15.687937683800772</v>
      </c>
      <c r="R101">
        <f t="shared" si="30"/>
        <v>8.7155209354448733</v>
      </c>
      <c r="S101">
        <v>0.1</v>
      </c>
      <c r="T101">
        <f t="shared" si="31"/>
        <v>0.76685037880881957</v>
      </c>
      <c r="U101">
        <v>20</v>
      </c>
      <c r="V101">
        <f t="shared" si="32"/>
        <v>313.75875367601543</v>
      </c>
    </row>
    <row r="102" spans="1:22">
      <c r="A102">
        <v>2.8570000000000002</v>
      </c>
      <c r="B102">
        <v>500</v>
      </c>
      <c r="C102" s="6">
        <f t="shared" si="17"/>
        <v>3.3761027636523076E-2</v>
      </c>
      <c r="D102" s="11">
        <v>1.9</v>
      </c>
      <c r="E102">
        <f t="shared" si="18"/>
        <v>5.1067673734178025E-2</v>
      </c>
      <c r="F102" s="7">
        <v>0.5</v>
      </c>
      <c r="G102">
        <f t="shared" si="19"/>
        <v>68.78962576458656</v>
      </c>
      <c r="H102">
        <f t="shared" si="20"/>
        <v>0.17824969373213376</v>
      </c>
      <c r="I102">
        <f t="shared" si="21"/>
        <v>24.72076044460249</v>
      </c>
      <c r="J102">
        <f t="shared" si="22"/>
        <v>2.1436624603286214E-2</v>
      </c>
      <c r="K102">
        <f t="shared" si="23"/>
        <v>24.201952278932371</v>
      </c>
      <c r="L102">
        <f t="shared" si="24"/>
        <v>0.3187216615725742</v>
      </c>
      <c r="M102">
        <f t="shared" si="25"/>
        <v>8.232494609311594</v>
      </c>
      <c r="N102">
        <f t="shared" si="26"/>
        <v>4.3328918996376808</v>
      </c>
      <c r="O102">
        <f t="shared" si="27"/>
        <v>0.33864055403565058</v>
      </c>
      <c r="P102">
        <f t="shared" si="28"/>
        <v>6.2987577726702618E-2</v>
      </c>
      <c r="Q102">
        <f t="shared" si="29"/>
        <v>16.488265835290896</v>
      </c>
      <c r="R102">
        <f t="shared" si="30"/>
        <v>8.6780346501531032</v>
      </c>
      <c r="S102">
        <v>0.1</v>
      </c>
      <c r="T102">
        <f t="shared" si="31"/>
        <v>0.82324946093115947</v>
      </c>
      <c r="U102">
        <v>20</v>
      </c>
      <c r="V102">
        <f t="shared" si="32"/>
        <v>329.7653167058179</v>
      </c>
    </row>
    <row r="103" spans="1:22">
      <c r="A103">
        <v>2.8570000000000002</v>
      </c>
      <c r="B103">
        <v>500</v>
      </c>
      <c r="C103" s="6">
        <f t="shared" si="17"/>
        <v>3.3761027636523076E-2</v>
      </c>
      <c r="D103" s="11">
        <v>2</v>
      </c>
      <c r="E103">
        <f t="shared" si="18"/>
        <v>5.3834039920517163E-2</v>
      </c>
      <c r="F103" s="7">
        <v>0.5</v>
      </c>
      <c r="G103">
        <f t="shared" si="19"/>
        <v>68.78962576458656</v>
      </c>
      <c r="H103">
        <f t="shared" si="20"/>
        <v>0.1787074311534986</v>
      </c>
      <c r="I103">
        <f t="shared" si="21"/>
        <v>26.088676080802713</v>
      </c>
      <c r="J103">
        <f t="shared" si="22"/>
        <v>2.2564574691844946E-2</v>
      </c>
      <c r="K103">
        <f t="shared" si="23"/>
        <v>25.512986393709824</v>
      </c>
      <c r="L103">
        <f t="shared" si="24"/>
        <v>0.3226172895752587</v>
      </c>
      <c r="M103">
        <f t="shared" si="25"/>
        <v>8.8066202064020089</v>
      </c>
      <c r="N103">
        <f t="shared" si="26"/>
        <v>4.4033101032010045</v>
      </c>
      <c r="O103">
        <f t="shared" si="27"/>
        <v>0.35737912439455771</v>
      </c>
      <c r="P103">
        <f t="shared" si="28"/>
        <v>6.4011252485514508E-2</v>
      </c>
      <c r="Q103">
        <f t="shared" si="29"/>
        <v>17.282055874400704</v>
      </c>
      <c r="R103">
        <f t="shared" si="30"/>
        <v>8.6410279372003522</v>
      </c>
      <c r="S103">
        <v>0.1</v>
      </c>
      <c r="T103">
        <f t="shared" si="31"/>
        <v>0.88066202064020094</v>
      </c>
      <c r="U103">
        <v>20</v>
      </c>
      <c r="V103">
        <f t="shared" si="32"/>
        <v>345.64111748801406</v>
      </c>
    </row>
    <row r="104" spans="1:22">
      <c r="A104">
        <v>2.8570000000000002</v>
      </c>
      <c r="B104">
        <v>500</v>
      </c>
      <c r="C104" s="6">
        <f t="shared" si="17"/>
        <v>3.3761027636523076E-2</v>
      </c>
      <c r="D104" s="11">
        <v>2.1</v>
      </c>
      <c r="E104">
        <f t="shared" si="18"/>
        <v>5.660137304909689E-2</v>
      </c>
      <c r="F104" s="7">
        <v>0.5</v>
      </c>
      <c r="G104">
        <f t="shared" si="19"/>
        <v>68.78962576458656</v>
      </c>
      <c r="H104">
        <f t="shared" si="20"/>
        <v>0.1791439215932476</v>
      </c>
      <c r="I104">
        <f t="shared" si="21"/>
        <v>27.460017178527007</v>
      </c>
      <c r="J104">
        <f t="shared" si="22"/>
        <v>2.3692479663310007E-2</v>
      </c>
      <c r="K104">
        <f t="shared" si="23"/>
        <v>26.82447876100305</v>
      </c>
      <c r="L104">
        <f t="shared" si="24"/>
        <v>0.32638279603474352</v>
      </c>
      <c r="M104">
        <f t="shared" si="25"/>
        <v>9.3905867977147253</v>
      </c>
      <c r="N104">
        <f t="shared" si="26"/>
        <v>4.4717079989117741</v>
      </c>
      <c r="O104">
        <f t="shared" si="27"/>
        <v>0.3761646188839316</v>
      </c>
      <c r="P104">
        <f t="shared" si="28"/>
        <v>6.5005557876051778E-2</v>
      </c>
      <c r="Q104">
        <f t="shared" si="29"/>
        <v>18.069430380812282</v>
      </c>
      <c r="R104">
        <f t="shared" si="30"/>
        <v>8.6044906575296576</v>
      </c>
      <c r="S104">
        <v>0.1</v>
      </c>
      <c r="T104">
        <f t="shared" si="31"/>
        <v>0.93905867977147262</v>
      </c>
      <c r="U104">
        <v>20</v>
      </c>
      <c r="V104">
        <f t="shared" si="32"/>
        <v>361.38860761624562</v>
      </c>
    </row>
    <row r="105" spans="1:22">
      <c r="A105">
        <v>2.8570000000000002</v>
      </c>
      <c r="B105">
        <v>500</v>
      </c>
      <c r="C105" s="6">
        <f t="shared" si="17"/>
        <v>3.3761027636523076E-2</v>
      </c>
      <c r="D105" s="11">
        <v>2.2000000000000002</v>
      </c>
      <c r="E105">
        <f t="shared" si="18"/>
        <v>5.9369350735834686E-2</v>
      </c>
      <c r="F105" s="7">
        <v>0.5</v>
      </c>
      <c r="G105">
        <f t="shared" si="19"/>
        <v>68.78962576458656</v>
      </c>
      <c r="H105">
        <f t="shared" si="20"/>
        <v>0.17956109548022633</v>
      </c>
      <c r="I105">
        <f t="shared" si="21"/>
        <v>28.834628471277224</v>
      </c>
      <c r="J105">
        <f t="shared" si="22"/>
        <v>2.4820337263768959E-2</v>
      </c>
      <c r="K105">
        <f t="shared" si="23"/>
        <v>28.136276596798009</v>
      </c>
      <c r="L105">
        <f t="shared" si="24"/>
        <v>0.33002831883518768</v>
      </c>
      <c r="M105">
        <f t="shared" si="25"/>
        <v>9.9841199380022978</v>
      </c>
      <c r="N105">
        <f t="shared" si="26"/>
        <v>4.5382363354555899</v>
      </c>
      <c r="O105">
        <f t="shared" si="27"/>
        <v>0.39499491056544145</v>
      </c>
      <c r="P105">
        <f t="shared" si="28"/>
        <v>6.5972685343374984E-2</v>
      </c>
      <c r="Q105">
        <f t="shared" si="29"/>
        <v>18.850508533274926</v>
      </c>
      <c r="R105">
        <f t="shared" si="30"/>
        <v>8.5684129696704208</v>
      </c>
      <c r="S105">
        <v>0.1</v>
      </c>
      <c r="T105">
        <f t="shared" si="31"/>
        <v>0.99841199380022982</v>
      </c>
      <c r="U105">
        <v>20</v>
      </c>
      <c r="V105">
        <f t="shared" si="32"/>
        <v>377.01017066549855</v>
      </c>
    </row>
    <row r="106" spans="1:22">
      <c r="A106">
        <v>2.8570000000000002</v>
      </c>
      <c r="B106">
        <v>500</v>
      </c>
      <c r="C106" s="6">
        <f t="shared" si="17"/>
        <v>3.3761027636523076E-2</v>
      </c>
      <c r="D106" s="11">
        <v>2.2999999999999998</v>
      </c>
      <c r="E106">
        <f t="shared" si="18"/>
        <v>6.2137680406828988E-2</v>
      </c>
      <c r="F106" s="7">
        <v>0.5</v>
      </c>
      <c r="G106">
        <f t="shared" si="19"/>
        <v>68.78962576458656</v>
      </c>
      <c r="H106">
        <f t="shared" si="20"/>
        <v>0.17996062967489612</v>
      </c>
      <c r="I106">
        <f t="shared" si="21"/>
        <v>30.212368485566497</v>
      </c>
      <c r="J106">
        <f t="shared" si="22"/>
        <v>2.5948145239593514E-2</v>
      </c>
      <c r="K106">
        <f t="shared" si="23"/>
        <v>29.448241244698472</v>
      </c>
      <c r="L106">
        <f t="shared" si="24"/>
        <v>0.33356270516434949</v>
      </c>
      <c r="M106">
        <f t="shared" si="25"/>
        <v>10.586962252782019</v>
      </c>
      <c r="N106">
        <f t="shared" si="26"/>
        <v>4.6030270664269652</v>
      </c>
      <c r="O106">
        <f t="shared" si="27"/>
        <v>0.41386806144611638</v>
      </c>
      <c r="P106">
        <f t="shared" si="28"/>
        <v>6.6914553106881991E-2</v>
      </c>
      <c r="Q106">
        <f t="shared" si="29"/>
        <v>19.625406232784478</v>
      </c>
      <c r="R106">
        <f t="shared" si="30"/>
        <v>8.5327853186019471</v>
      </c>
      <c r="S106">
        <v>0.1</v>
      </c>
      <c r="T106">
        <f t="shared" si="31"/>
        <v>1.058696225278202</v>
      </c>
      <c r="U106">
        <v>20</v>
      </c>
      <c r="V106">
        <f t="shared" si="32"/>
        <v>392.50812465568958</v>
      </c>
    </row>
    <row r="107" spans="1:22">
      <c r="A107">
        <v>2.8570000000000002</v>
      </c>
      <c r="B107">
        <v>500</v>
      </c>
      <c r="C107" s="6">
        <f t="shared" si="17"/>
        <v>3.3761027636523076E-2</v>
      </c>
      <c r="D107" s="11">
        <v>2.4</v>
      </c>
      <c r="E107">
        <f t="shared" si="18"/>
        <v>6.4906095491087626E-2</v>
      </c>
      <c r="F107" s="7">
        <v>0.5</v>
      </c>
      <c r="G107">
        <f t="shared" si="19"/>
        <v>68.78962576458656</v>
      </c>
      <c r="H107">
        <f t="shared" si="20"/>
        <v>0.18034399017258232</v>
      </c>
      <c r="I107">
        <f t="shared" si="21"/>
        <v>31.593107767459671</v>
      </c>
      <c r="J107">
        <f t="shared" si="22"/>
        <v>2.7075901337453027E-2</v>
      </c>
      <c r="K107">
        <f t="shared" si="23"/>
        <v>30.760246371586838</v>
      </c>
      <c r="L107">
        <f t="shared" si="24"/>
        <v>0.33699372970135777</v>
      </c>
      <c r="M107">
        <f t="shared" si="25"/>
        <v>11.19887154716654</v>
      </c>
      <c r="N107">
        <f t="shared" si="26"/>
        <v>4.666196477986059</v>
      </c>
      <c r="O107">
        <f t="shared" si="27"/>
        <v>0.43278229818437908</v>
      </c>
      <c r="P107">
        <f t="shared" si="28"/>
        <v>6.7832851627290774E-2</v>
      </c>
      <c r="Q107">
        <f t="shared" si="29"/>
        <v>20.394236220293131</v>
      </c>
      <c r="R107">
        <f t="shared" si="30"/>
        <v>8.4975984251221384</v>
      </c>
      <c r="S107">
        <v>0.1</v>
      </c>
      <c r="T107">
        <f t="shared" si="31"/>
        <v>1.119887154716654</v>
      </c>
      <c r="U107">
        <v>20</v>
      </c>
      <c r="V107">
        <f t="shared" si="32"/>
        <v>407.88472440586258</v>
      </c>
    </row>
    <row r="108" spans="1:22">
      <c r="A108">
        <v>2.8570000000000002</v>
      </c>
      <c r="B108">
        <v>500</v>
      </c>
      <c r="C108" s="6">
        <f t="shared" si="17"/>
        <v>3.3761027636523076E-2</v>
      </c>
      <c r="D108" s="11">
        <v>2.5</v>
      </c>
      <c r="E108">
        <f t="shared" si="18"/>
        <v>6.7674352238906985E-2</v>
      </c>
      <c r="F108" s="7">
        <v>0.5</v>
      </c>
      <c r="G108">
        <f t="shared" si="19"/>
        <v>68.78962576458656</v>
      </c>
      <c r="H108">
        <f t="shared" si="20"/>
        <v>0.18071246616170658</v>
      </c>
      <c r="I108">
        <f t="shared" si="21"/>
        <v>32.976727401771271</v>
      </c>
      <c r="J108">
        <f t="shared" si="22"/>
        <v>2.8203603304328015E-2</v>
      </c>
      <c r="K108">
        <f t="shared" si="23"/>
        <v>32.072176459792864</v>
      </c>
      <c r="L108">
        <f t="shared" si="24"/>
        <v>0.34032826815605177</v>
      </c>
      <c r="M108">
        <f t="shared" si="25"/>
        <v>11.819619212535002</v>
      </c>
      <c r="N108">
        <f t="shared" si="26"/>
        <v>4.7278476850140008</v>
      </c>
      <c r="O108">
        <f t="shared" si="27"/>
        <v>0.45173599180508589</v>
      </c>
      <c r="P108">
        <f t="shared" si="28"/>
        <v>6.8729079893438433E-2</v>
      </c>
      <c r="Q108">
        <f t="shared" si="29"/>
        <v>21.157108189236268</v>
      </c>
      <c r="R108">
        <f t="shared" si="30"/>
        <v>8.4628432756945067</v>
      </c>
      <c r="S108">
        <v>0.1</v>
      </c>
      <c r="T108">
        <f t="shared" si="31"/>
        <v>1.1819619212535002</v>
      </c>
      <c r="U108">
        <v>20</v>
      </c>
      <c r="V108">
        <f t="shared" si="32"/>
        <v>423.14216378472537</v>
      </c>
    </row>
    <row r="109" spans="1:22">
      <c r="A109">
        <v>2.8570000000000002</v>
      </c>
      <c r="B109">
        <v>500</v>
      </c>
      <c r="C109" s="6">
        <f t="shared" si="17"/>
        <v>3.3761027636523076E-2</v>
      </c>
      <c r="D109" s="11">
        <v>2.6</v>
      </c>
      <c r="E109">
        <f t="shared" si="18"/>
        <v>7.0442227041981012E-2</v>
      </c>
      <c r="F109" s="7">
        <v>0.5</v>
      </c>
      <c r="G109">
        <f t="shared" si="19"/>
        <v>68.78962576458656</v>
      </c>
      <c r="H109">
        <f t="shared" si="20"/>
        <v>0.18106719745831348</v>
      </c>
      <c r="I109">
        <f t="shared" si="21"/>
        <v>34.363117765811317</v>
      </c>
      <c r="J109">
        <f t="shared" si="22"/>
        <v>2.933124888752367E-2</v>
      </c>
      <c r="K109">
        <f t="shared" si="23"/>
        <v>33.383925537041783</v>
      </c>
      <c r="L109">
        <f t="shared" si="24"/>
        <v>0.34357243671568083</v>
      </c>
      <c r="M109">
        <f t="shared" si="25"/>
        <v>12.448988872665822</v>
      </c>
      <c r="N109">
        <f t="shared" si="26"/>
        <v>4.7880726433330087</v>
      </c>
      <c r="O109">
        <f t="shared" si="27"/>
        <v>0.47072764062755229</v>
      </c>
      <c r="P109">
        <f t="shared" si="28"/>
        <v>6.9604574674077477E-2</v>
      </c>
      <c r="Q109">
        <f t="shared" si="29"/>
        <v>21.914128893145495</v>
      </c>
      <c r="R109">
        <f t="shared" si="30"/>
        <v>8.4285111127482679</v>
      </c>
      <c r="S109">
        <v>0.1</v>
      </c>
      <c r="T109">
        <f t="shared" si="31"/>
        <v>1.2448988872665823</v>
      </c>
      <c r="U109">
        <v>20</v>
      </c>
      <c r="V109">
        <f t="shared" si="32"/>
        <v>438.28257786290987</v>
      </c>
    </row>
    <row r="110" spans="1:22">
      <c r="A110">
        <v>2.8570000000000002</v>
      </c>
      <c r="B110">
        <v>500</v>
      </c>
      <c r="C110" s="6">
        <f t="shared" si="17"/>
        <v>3.3761027636523076E-2</v>
      </c>
      <c r="D110" s="11">
        <v>2.7</v>
      </c>
      <c r="E110">
        <f t="shared" si="18"/>
        <v>7.3209514159714564E-2</v>
      </c>
      <c r="F110" s="7">
        <v>0.5</v>
      </c>
      <c r="G110">
        <f t="shared" si="19"/>
        <v>68.78962576458656</v>
      </c>
      <c r="H110">
        <f t="shared" si="20"/>
        <v>0.18140919680697029</v>
      </c>
      <c r="I110">
        <f t="shared" si="21"/>
        <v>35.752177472906553</v>
      </c>
      <c r="J110">
        <f t="shared" si="22"/>
        <v>3.0458835834683316E-2</v>
      </c>
      <c r="K110">
        <f t="shared" si="23"/>
        <v>34.695396098910521</v>
      </c>
      <c r="L110">
        <f t="shared" si="24"/>
        <v>0.34673170515229257</v>
      </c>
      <c r="M110">
        <f t="shared" si="25"/>
        <v>13.086775224305473</v>
      </c>
      <c r="N110">
        <f t="shared" si="26"/>
        <v>4.8469537867798049</v>
      </c>
      <c r="O110">
        <f t="shared" si="27"/>
        <v>0.48975585579324044</v>
      </c>
      <c r="P110">
        <f t="shared" si="28"/>
        <v>7.0460534316136011E-2</v>
      </c>
      <c r="Q110">
        <f t="shared" si="29"/>
        <v>22.66540224860108</v>
      </c>
      <c r="R110">
        <f t="shared" si="30"/>
        <v>8.3945934254078072</v>
      </c>
      <c r="S110">
        <v>0.1</v>
      </c>
      <c r="T110">
        <f t="shared" si="31"/>
        <v>1.3086775224305474</v>
      </c>
      <c r="U110">
        <v>20</v>
      </c>
      <c r="V110">
        <f t="shared" si="32"/>
        <v>453.30804497202161</v>
      </c>
    </row>
    <row r="111" spans="1:22">
      <c r="A111">
        <v>2.8570000000000002</v>
      </c>
      <c r="B111">
        <v>500</v>
      </c>
      <c r="C111" s="6">
        <f t="shared" si="17"/>
        <v>3.3761027636523076E-2</v>
      </c>
      <c r="D111" s="11">
        <v>2.8</v>
      </c>
      <c r="E111">
        <f t="shared" si="18"/>
        <v>7.5976023777289806E-2</v>
      </c>
      <c r="F111" s="7">
        <v>0.5</v>
      </c>
      <c r="G111">
        <f t="shared" si="19"/>
        <v>68.78962576458656</v>
      </c>
      <c r="H111">
        <f t="shared" si="20"/>
        <v>0.18173936816079173</v>
      </c>
      <c r="I111">
        <f t="shared" si="21"/>
        <v>37.143812470818744</v>
      </c>
      <c r="J111">
        <f t="shared" si="22"/>
        <v>3.1586361893801949E-2</v>
      </c>
      <c r="K111">
        <f t="shared" si="23"/>
        <v>36.006498188508004</v>
      </c>
      <c r="L111">
        <f t="shared" si="24"/>
        <v>0.34981098936097366</v>
      </c>
      <c r="M111">
        <f t="shared" si="25"/>
        <v>13.73278303705683</v>
      </c>
      <c r="N111">
        <f t="shared" si="26"/>
        <v>4.9045653703774397</v>
      </c>
      <c r="O111">
        <f t="shared" si="27"/>
        <v>0.50881934891532532</v>
      </c>
      <c r="P111">
        <f t="shared" si="28"/>
        <v>7.1298038270508346E-2</v>
      </c>
      <c r="Q111">
        <f t="shared" si="29"/>
        <v>23.411029433761914</v>
      </c>
      <c r="R111">
        <f t="shared" si="30"/>
        <v>8.3610819406292549</v>
      </c>
      <c r="S111">
        <v>0.1</v>
      </c>
      <c r="T111">
        <f t="shared" si="31"/>
        <v>1.373278303705683</v>
      </c>
      <c r="U111">
        <v>20</v>
      </c>
      <c r="V111">
        <f t="shared" si="32"/>
        <v>468.22058867523828</v>
      </c>
    </row>
    <row r="112" spans="1:22">
      <c r="A112">
        <v>2.8570000000000002</v>
      </c>
      <c r="B112">
        <v>500</v>
      </c>
      <c r="C112" s="6">
        <f t="shared" si="17"/>
        <v>3.3761027636523076E-2</v>
      </c>
      <c r="D112" s="11">
        <v>2.9</v>
      </c>
      <c r="E112">
        <f t="shared" si="18"/>
        <v>7.87415803368679E-2</v>
      </c>
      <c r="F112" s="7">
        <v>0.5</v>
      </c>
      <c r="G112">
        <f t="shared" si="19"/>
        <v>68.78962576458656</v>
      </c>
      <c r="H112">
        <f t="shared" si="20"/>
        <v>0.18205852178148121</v>
      </c>
      <c r="I112">
        <f t="shared" si="21"/>
        <v>38.537935267612809</v>
      </c>
      <c r="J112">
        <f t="shared" si="22"/>
        <v>3.2713824813239728E-2</v>
      </c>
      <c r="K112">
        <f t="shared" si="23"/>
        <v>37.317148605599591</v>
      </c>
      <c r="L112">
        <f t="shared" si="24"/>
        <v>0.35281472767527333</v>
      </c>
      <c r="M112">
        <f t="shared" si="25"/>
        <v>14.386826284915543</v>
      </c>
      <c r="N112">
        <f t="shared" si="26"/>
        <v>4.9609745810053596</v>
      </c>
      <c r="O112">
        <f t="shared" si="27"/>
        <v>0.52791692147414804</v>
      </c>
      <c r="P112">
        <f t="shared" si="28"/>
        <v>7.2118063237949878E-2</v>
      </c>
      <c r="Q112">
        <f t="shared" si="29"/>
        <v>24.151108982697266</v>
      </c>
      <c r="R112">
        <f t="shared" si="30"/>
        <v>8.3279686147231953</v>
      </c>
      <c r="S112">
        <v>0.1</v>
      </c>
      <c r="T112">
        <f t="shared" si="31"/>
        <v>1.4386826284915544</v>
      </c>
      <c r="U112">
        <v>20</v>
      </c>
      <c r="V112">
        <f t="shared" si="32"/>
        <v>483.02217965394533</v>
      </c>
    </row>
    <row r="113" spans="1:22">
      <c r="A113">
        <v>2.8570000000000002</v>
      </c>
      <c r="B113">
        <v>500</v>
      </c>
      <c r="C113" s="6">
        <f t="shared" si="17"/>
        <v>3.3761027636523076E-2</v>
      </c>
      <c r="D113" s="11">
        <v>3</v>
      </c>
      <c r="E113">
        <f t="shared" si="18"/>
        <v>8.1506021095341802E-2</v>
      </c>
      <c r="F113" s="7">
        <v>0.5</v>
      </c>
      <c r="G113">
        <f t="shared" si="19"/>
        <v>68.78962576458656</v>
      </c>
      <c r="H113">
        <f t="shared" si="20"/>
        <v>0.18236738680182124</v>
      </c>
      <c r="I113">
        <f t="shared" si="21"/>
        <v>39.934464263172536</v>
      </c>
      <c r="J113">
        <f t="shared" si="22"/>
        <v>3.3841222341735429E-2</v>
      </c>
      <c r="K113">
        <f t="shared" si="23"/>
        <v>38.627270223098364</v>
      </c>
      <c r="L113">
        <f t="shared" si="24"/>
        <v>0.35574694427021381</v>
      </c>
      <c r="M113">
        <f t="shared" si="25"/>
        <v>15.048727387441236</v>
      </c>
      <c r="N113">
        <f t="shared" si="26"/>
        <v>5.0162424624804123</v>
      </c>
      <c r="O113">
        <f t="shared" si="27"/>
        <v>0.54704745565989776</v>
      </c>
      <c r="P113">
        <f t="shared" si="28"/>
        <v>7.2921496617049678E-2</v>
      </c>
      <c r="Q113">
        <f t="shared" si="29"/>
        <v>24.8857368757313</v>
      </c>
      <c r="R113">
        <f t="shared" si="30"/>
        <v>8.2952456252437674</v>
      </c>
      <c r="S113">
        <v>0.1</v>
      </c>
      <c r="T113">
        <f t="shared" si="31"/>
        <v>1.5048727387441236</v>
      </c>
      <c r="U113">
        <v>20</v>
      </c>
      <c r="V113">
        <f t="shared" si="32"/>
        <v>497.71473751462599</v>
      </c>
    </row>
    <row r="114" spans="1:22">
      <c r="A114">
        <v>2.8570000000000002</v>
      </c>
      <c r="B114">
        <v>500</v>
      </c>
      <c r="C114" s="6">
        <f t="shared" si="17"/>
        <v>3.3761027636523076E-2</v>
      </c>
      <c r="D114" s="11">
        <v>3.1</v>
      </c>
      <c r="E114">
        <f t="shared" si="18"/>
        <v>8.426919487129822E-2</v>
      </c>
      <c r="F114" s="7">
        <v>0.5</v>
      </c>
      <c r="G114">
        <f t="shared" si="19"/>
        <v>68.78962576458656</v>
      </c>
      <c r="H114">
        <f t="shared" si="20"/>
        <v>0.18266662174641091</v>
      </c>
      <c r="I114">
        <f t="shared" si="21"/>
        <v>41.333323168895895</v>
      </c>
      <c r="J114">
        <f t="shared" si="22"/>
        <v>3.4968552228419977E-2</v>
      </c>
      <c r="K114">
        <f t="shared" si="23"/>
        <v>39.936791393226343</v>
      </c>
      <c r="L114">
        <f t="shared" si="24"/>
        <v>0.35861130220030624</v>
      </c>
      <c r="M114">
        <f t="shared" si="25"/>
        <v>15.718316542896432</v>
      </c>
      <c r="N114">
        <f t="shared" si="26"/>
        <v>5.0704246912569131</v>
      </c>
      <c r="O114">
        <f t="shared" si="27"/>
        <v>0.56620990642323143</v>
      </c>
      <c r="P114">
        <f t="shared" si="28"/>
        <v>7.3709147780641179E-2</v>
      </c>
      <c r="Q114">
        <f t="shared" si="29"/>
        <v>25.615006625999463</v>
      </c>
      <c r="R114">
        <f t="shared" si="30"/>
        <v>8.2629053632256326</v>
      </c>
      <c r="S114">
        <v>0.1</v>
      </c>
      <c r="T114">
        <f t="shared" si="31"/>
        <v>1.5718316542896433</v>
      </c>
      <c r="U114">
        <v>20</v>
      </c>
      <c r="V114">
        <f t="shared" si="32"/>
        <v>512.30013251998923</v>
      </c>
    </row>
    <row r="115" spans="1:22">
      <c r="A115">
        <v>2.8570000000000002</v>
      </c>
      <c r="B115">
        <v>500</v>
      </c>
      <c r="C115" s="6">
        <f t="shared" si="17"/>
        <v>3.3761027636523076E-2</v>
      </c>
      <c r="D115" s="11">
        <v>3.2</v>
      </c>
      <c r="E115">
        <f t="shared" si="18"/>
        <v>8.7030960951015493E-2</v>
      </c>
      <c r="F115" s="7">
        <v>0.5</v>
      </c>
      <c r="G115">
        <f t="shared" si="19"/>
        <v>68.78962576458656</v>
      </c>
      <c r="H115">
        <f t="shared" si="20"/>
        <v>0.18295682339688457</v>
      </c>
      <c r="I115">
        <f t="shared" si="21"/>
        <v>42.734440501462089</v>
      </c>
      <c r="J115">
        <f t="shared" si="22"/>
        <v>3.6095812222829891E-2</v>
      </c>
      <c r="K115">
        <f t="shared" si="23"/>
        <v>41.24564542904583</v>
      </c>
      <c r="L115">
        <f t="shared" si="24"/>
        <v>0.361411148051625</v>
      </c>
      <c r="M115">
        <f t="shared" si="25"/>
        <v>16.395431139057969</v>
      </c>
      <c r="N115">
        <f t="shared" si="26"/>
        <v>5.1235722309556149</v>
      </c>
      <c r="O115">
        <f t="shared" si="27"/>
        <v>0.5854032945405766</v>
      </c>
      <c r="P115">
        <f t="shared" si="28"/>
        <v>7.4481757590739356E-2</v>
      </c>
      <c r="Q115">
        <f t="shared" si="29"/>
        <v>26.33900936240412</v>
      </c>
      <c r="R115">
        <f t="shared" si="30"/>
        <v>8.230940425751287</v>
      </c>
      <c r="S115">
        <v>0.1</v>
      </c>
      <c r="T115">
        <f t="shared" si="31"/>
        <v>1.639543113905797</v>
      </c>
      <c r="U115">
        <v>20</v>
      </c>
      <c r="V115">
        <f t="shared" si="32"/>
        <v>526.78018724808237</v>
      </c>
    </row>
    <row r="116" spans="1:22">
      <c r="A116">
        <v>2.8570000000000002</v>
      </c>
      <c r="B116">
        <v>500</v>
      </c>
      <c r="C116" s="6">
        <f t="shared" si="17"/>
        <v>3.3761027636523076E-2</v>
      </c>
      <c r="D116" s="11">
        <v>3.3</v>
      </c>
      <c r="E116">
        <f t="shared" si="18"/>
        <v>8.9791188128933427E-2</v>
      </c>
      <c r="F116" s="7">
        <v>0.5</v>
      </c>
      <c r="G116">
        <f t="shared" si="19"/>
        <v>68.78962576458656</v>
      </c>
      <c r="H116">
        <f t="shared" si="20"/>
        <v>0.18323853430512541</v>
      </c>
      <c r="I116">
        <f t="shared" si="21"/>
        <v>44.137749139190788</v>
      </c>
      <c r="J116">
        <f t="shared" si="22"/>
        <v>3.7223000074920742E-2</v>
      </c>
      <c r="K116">
        <f t="shared" si="23"/>
        <v>42.553770149719618</v>
      </c>
      <c r="L116">
        <f t="shared" si="24"/>
        <v>0.36414954975911606</v>
      </c>
      <c r="M116">
        <f t="shared" si="25"/>
        <v>17.079915230044481</v>
      </c>
      <c r="N116">
        <f t="shared" si="26"/>
        <v>5.1757318878922671</v>
      </c>
      <c r="O116">
        <f t="shared" si="27"/>
        <v>0.60462670053686007</v>
      </c>
      <c r="P116">
        <f t="shared" si="28"/>
        <v>7.5240006474301457E-2</v>
      </c>
      <c r="Q116">
        <f t="shared" si="29"/>
        <v>27.057833909146307</v>
      </c>
      <c r="R116">
        <f t="shared" si="30"/>
        <v>8.1993436088322156</v>
      </c>
      <c r="S116">
        <v>0.1</v>
      </c>
      <c r="T116">
        <f t="shared" si="31"/>
        <v>1.7079915230044482</v>
      </c>
      <c r="U116">
        <v>20</v>
      </c>
      <c r="V116">
        <f t="shared" si="32"/>
        <v>541.15667818292616</v>
      </c>
    </row>
    <row r="117" spans="1:22">
      <c r="A117">
        <v>2.8570000000000002</v>
      </c>
      <c r="B117">
        <v>500</v>
      </c>
      <c r="C117" s="6">
        <f t="shared" si="17"/>
        <v>3.3761027636523076E-2</v>
      </c>
      <c r="D117" s="11">
        <v>3.4</v>
      </c>
      <c r="E117">
        <f t="shared" si="18"/>
        <v>9.2549753862459727E-2</v>
      </c>
      <c r="F117" s="7">
        <v>0.5</v>
      </c>
      <c r="G117">
        <f t="shared" si="19"/>
        <v>68.78962576458656</v>
      </c>
      <c r="H117">
        <f t="shared" si="20"/>
        <v>0.18351224919492934</v>
      </c>
      <c r="I117">
        <f t="shared" si="21"/>
        <v>45.543185931588297</v>
      </c>
      <c r="J117">
        <f t="shared" si="22"/>
        <v>3.8350113535080728E-2</v>
      </c>
      <c r="K117">
        <f t="shared" si="23"/>
        <v>43.861107479957546</v>
      </c>
      <c r="L117">
        <f t="shared" si="24"/>
        <v>0.36682932881503749</v>
      </c>
      <c r="M117">
        <f t="shared" si="25"/>
        <v>17.7716190695878</v>
      </c>
      <c r="N117">
        <f t="shared" si="26"/>
        <v>5.2269467851728821</v>
      </c>
      <c r="O117">
        <f t="shared" si="27"/>
        <v>0.62387925933682598</v>
      </c>
      <c r="P117">
        <f t="shared" si="28"/>
        <v>7.5984521315185807E-2</v>
      </c>
      <c r="Q117">
        <f t="shared" si="29"/>
        <v>27.771566862000498</v>
      </c>
      <c r="R117">
        <f t="shared" si="30"/>
        <v>8.1681079005883817</v>
      </c>
      <c r="S117">
        <v>0.1</v>
      </c>
      <c r="T117">
        <f t="shared" si="31"/>
        <v>1.7771619069587801</v>
      </c>
      <c r="U117">
        <v>20</v>
      </c>
      <c r="V117">
        <f t="shared" si="32"/>
        <v>555.43133724000995</v>
      </c>
    </row>
    <row r="118" spans="1:22">
      <c r="A118">
        <v>2.8570000000000002</v>
      </c>
      <c r="B118">
        <v>500</v>
      </c>
      <c r="C118" s="6">
        <f t="shared" si="17"/>
        <v>3.3761027636523076E-2</v>
      </c>
      <c r="D118" s="11">
        <v>3.5</v>
      </c>
      <c r="E118">
        <f t="shared" si="18"/>
        <v>9.5306543524499313E-2</v>
      </c>
      <c r="F118" s="7">
        <v>0.5</v>
      </c>
      <c r="G118">
        <f t="shared" si="19"/>
        <v>68.78962576458656</v>
      </c>
      <c r="H118">
        <f t="shared" si="20"/>
        <v>0.18377842044406803</v>
      </c>
      <c r="I118">
        <f t="shared" si="21"/>
        <v>46.950691354323951</v>
      </c>
      <c r="J118">
        <f t="shared" si="22"/>
        <v>3.9477150354144022E-2</v>
      </c>
      <c r="K118">
        <f t="shared" si="23"/>
        <v>45.167603095775711</v>
      </c>
      <c r="L118">
        <f t="shared" si="24"/>
        <v>0.36945308784487108</v>
      </c>
      <c r="M118">
        <f t="shared" si="25"/>
        <v>18.470398692834131</v>
      </c>
      <c r="N118">
        <f t="shared" si="26"/>
        <v>5.2772567693811805</v>
      </c>
      <c r="O118">
        <f t="shared" si="27"/>
        <v>0.64316015553868422</v>
      </c>
      <c r="P118">
        <f t="shared" si="28"/>
        <v>7.6715881366198002E-2</v>
      </c>
      <c r="Q118">
        <f t="shared" si="29"/>
        <v>28.48029266148982</v>
      </c>
      <c r="R118">
        <f t="shared" si="30"/>
        <v>8.1372264747113778</v>
      </c>
      <c r="S118">
        <v>0.1</v>
      </c>
      <c r="T118">
        <f t="shared" si="31"/>
        <v>1.8470398692834131</v>
      </c>
      <c r="U118">
        <v>20</v>
      </c>
      <c r="V118">
        <f t="shared" si="32"/>
        <v>569.60585322979637</v>
      </c>
    </row>
    <row r="119" spans="1:22">
      <c r="A119">
        <v>2.8570000000000002</v>
      </c>
      <c r="B119">
        <v>500</v>
      </c>
      <c r="C119" s="6">
        <f t="shared" si="17"/>
        <v>3.3761027636523076E-2</v>
      </c>
      <c r="D119" s="11">
        <v>3.6</v>
      </c>
      <c r="E119">
        <f t="shared" si="18"/>
        <v>9.8061449739915457E-2</v>
      </c>
      <c r="F119" s="7">
        <v>0.5</v>
      </c>
      <c r="G119">
        <f t="shared" si="19"/>
        <v>68.78962576458656</v>
      </c>
      <c r="H119">
        <f t="shared" si="20"/>
        <v>0.18403746280107214</v>
      </c>
      <c r="I119">
        <f t="shared" si="21"/>
        <v>48.360209203201443</v>
      </c>
      <c r="J119">
        <f t="shared" si="22"/>
        <v>4.0604108283404314E-2</v>
      </c>
      <c r="K119">
        <f t="shared" si="23"/>
        <v>46.473206110032706</v>
      </c>
      <c r="L119">
        <f t="shared" si="24"/>
        <v>0.37202323433394013</v>
      </c>
      <c r="M119">
        <f t="shared" si="25"/>
        <v>19.17611554009093</v>
      </c>
      <c r="N119">
        <f t="shared" si="26"/>
        <v>5.3266987611363694</v>
      </c>
      <c r="O119">
        <f t="shared" si="27"/>
        <v>0.66246861922193756</v>
      </c>
      <c r="P119">
        <f t="shared" si="28"/>
        <v>7.7434623345175924E-2</v>
      </c>
      <c r="Q119">
        <f t="shared" si="29"/>
        <v>29.184093663110513</v>
      </c>
      <c r="R119">
        <f t="shared" si="30"/>
        <v>8.1066926841973643</v>
      </c>
      <c r="S119">
        <v>0.1</v>
      </c>
      <c r="T119">
        <f t="shared" si="31"/>
        <v>1.917611554009093</v>
      </c>
      <c r="U119">
        <v>20</v>
      </c>
      <c r="V119">
        <f t="shared" si="32"/>
        <v>583.68187326221027</v>
      </c>
    </row>
    <row r="120" spans="1:22">
      <c r="A120">
        <v>2.8570000000000002</v>
      </c>
      <c r="B120">
        <v>500</v>
      </c>
      <c r="C120" s="6">
        <f t="shared" si="17"/>
        <v>3.3761027636523076E-2</v>
      </c>
      <c r="D120" s="11">
        <v>3.7</v>
      </c>
      <c r="E120">
        <f t="shared" si="18"/>
        <v>0.1008143717944098</v>
      </c>
      <c r="F120" s="7">
        <v>0.5</v>
      </c>
      <c r="G120">
        <f t="shared" si="19"/>
        <v>68.78962576458656</v>
      </c>
      <c r="H120">
        <f t="shared" si="20"/>
        <v>0.18428975746163306</v>
      </c>
      <c r="I120">
        <f t="shared" si="21"/>
        <v>49.77168632175492</v>
      </c>
      <c r="J120">
        <f t="shared" si="22"/>
        <v>4.1730985074628212E-2</v>
      </c>
      <c r="K120">
        <f t="shared" si="23"/>
        <v>47.777868792286469</v>
      </c>
      <c r="L120">
        <f t="shared" si="24"/>
        <v>0.37454200113734126</v>
      </c>
      <c r="M120">
        <f t="shared" si="25"/>
        <v>19.888636117008751</v>
      </c>
      <c r="N120">
        <f t="shared" si="26"/>
        <v>5.3753070586510132</v>
      </c>
      <c r="O120">
        <f t="shared" si="27"/>
        <v>0.68180392221582087</v>
      </c>
      <c r="P120">
        <f t="shared" si="28"/>
        <v>7.8141245847833399E-2</v>
      </c>
      <c r="Q120">
        <f t="shared" si="29"/>
        <v>29.883050204746169</v>
      </c>
      <c r="R120">
        <f t="shared" si="30"/>
        <v>8.0765000553368029</v>
      </c>
      <c r="S120">
        <v>0.1</v>
      </c>
      <c r="T120">
        <f t="shared" si="31"/>
        <v>1.9888636117008751</v>
      </c>
      <c r="U120">
        <v>20</v>
      </c>
      <c r="V120">
        <f t="shared" si="32"/>
        <v>597.66100409492333</v>
      </c>
    </row>
    <row r="121" spans="1:22">
      <c r="A121">
        <v>2.8570000000000002</v>
      </c>
      <c r="B121">
        <v>500</v>
      </c>
      <c r="C121" s="6">
        <f t="shared" si="17"/>
        <v>3.3761027636523076E-2</v>
      </c>
      <c r="D121" s="11">
        <v>3.8</v>
      </c>
      <c r="E121">
        <f t="shared" si="18"/>
        <v>0.10356521510615707</v>
      </c>
      <c r="F121" s="7">
        <v>0.5</v>
      </c>
      <c r="G121">
        <f t="shared" si="19"/>
        <v>68.78962576458656</v>
      </c>
      <c r="H121">
        <f t="shared" si="20"/>
        <v>0.18453565560634633</v>
      </c>
      <c r="I121">
        <f t="shared" si="21"/>
        <v>51.185072357964671</v>
      </c>
      <c r="J121">
        <f t="shared" si="22"/>
        <v>4.2857778480068762E-2</v>
      </c>
      <c r="K121">
        <f t="shared" si="23"/>
        <v>49.081546318391801</v>
      </c>
      <c r="L121">
        <f t="shared" si="24"/>
        <v>0.3770114642874105</v>
      </c>
      <c r="M121">
        <f t="shared" si="25"/>
        <v>20.607831686560125</v>
      </c>
      <c r="N121">
        <f t="shared" si="26"/>
        <v>5.4231136017263486</v>
      </c>
      <c r="O121">
        <f t="shared" si="27"/>
        <v>0.70116537476663932</v>
      </c>
      <c r="P121">
        <f t="shared" si="28"/>
        <v>7.8836213185480217E-2</v>
      </c>
      <c r="Q121">
        <f t="shared" si="29"/>
        <v>30.577240671404546</v>
      </c>
      <c r="R121">
        <f t="shared" si="30"/>
        <v>8.0466422819485643</v>
      </c>
      <c r="S121">
        <v>0.1</v>
      </c>
      <c r="T121">
        <f t="shared" si="31"/>
        <v>2.0607831686560125</v>
      </c>
      <c r="U121">
        <v>20</v>
      </c>
      <c r="V121">
        <f t="shared" si="32"/>
        <v>611.54481342809095</v>
      </c>
    </row>
    <row r="122" spans="1:22">
      <c r="A122">
        <v>2.8570000000000002</v>
      </c>
      <c r="B122">
        <v>500</v>
      </c>
      <c r="C122" s="6">
        <f t="shared" si="17"/>
        <v>3.3761027636523076E-2</v>
      </c>
      <c r="D122" s="11">
        <v>3.9</v>
      </c>
      <c r="E122">
        <f t="shared" si="18"/>
        <v>0.10631389075204285</v>
      </c>
      <c r="F122" s="7">
        <v>0.5</v>
      </c>
      <c r="G122">
        <f t="shared" si="19"/>
        <v>68.78962576458656</v>
      </c>
      <c r="H122">
        <f t="shared" si="20"/>
        <v>0.1847754814831355</v>
      </c>
      <c r="I122">
        <f t="shared" si="21"/>
        <v>52.600319546294045</v>
      </c>
      <c r="J122">
        <f t="shared" si="22"/>
        <v>4.3984486252478881E-2</v>
      </c>
      <c r="K122">
        <f t="shared" si="23"/>
        <v>50.384196545975392</v>
      </c>
      <c r="L122">
        <f t="shared" si="24"/>
        <v>0.37943355851924998</v>
      </c>
      <c r="M122">
        <f t="shared" si="25"/>
        <v>21.333577988891403</v>
      </c>
      <c r="N122">
        <f t="shared" si="26"/>
        <v>5.4701482022798471</v>
      </c>
      <c r="O122">
        <f t="shared" si="27"/>
        <v>0.72055232255197321</v>
      </c>
      <c r="P122">
        <f t="shared" si="28"/>
        <v>7.9519958736218657E-2</v>
      </c>
      <c r="Q122">
        <f t="shared" si="29"/>
        <v>31.266741557402643</v>
      </c>
      <c r="R122">
        <f t="shared" si="30"/>
        <v>8.0171132198468325</v>
      </c>
      <c r="S122">
        <v>0.1</v>
      </c>
      <c r="T122">
        <f t="shared" si="31"/>
        <v>2.1333577988891403</v>
      </c>
      <c r="U122">
        <v>20</v>
      </c>
      <c r="V122">
        <f t="shared" si="32"/>
        <v>625.3348311480529</v>
      </c>
    </row>
    <row r="123" spans="1:22">
      <c r="A123">
        <v>2.8570000000000002</v>
      </c>
      <c r="B123">
        <v>500</v>
      </c>
      <c r="C123" s="6">
        <f t="shared" si="17"/>
        <v>3.3761027636523076E-2</v>
      </c>
      <c r="D123" s="11">
        <v>4</v>
      </c>
      <c r="E123">
        <f t="shared" si="18"/>
        <v>0.10906031504159432</v>
      </c>
      <c r="F123" s="7">
        <v>0.5</v>
      </c>
      <c r="G123">
        <f t="shared" si="19"/>
        <v>68.78962576458656</v>
      </c>
      <c r="H123">
        <f t="shared" si="20"/>
        <v>0.1850095351030149</v>
      </c>
      <c r="I123">
        <f t="shared" si="21"/>
        <v>54.017382511829169</v>
      </c>
      <c r="J123">
        <f t="shared" si="22"/>
        <v>4.5111106145124757E-2</v>
      </c>
      <c r="K123">
        <f t="shared" si="23"/>
        <v>51.685779812513331</v>
      </c>
      <c r="L123">
        <f t="shared" si="24"/>
        <v>0.38181009086017204</v>
      </c>
      <c r="M123">
        <f t="shared" si="25"/>
        <v>22.065754985710395</v>
      </c>
      <c r="N123">
        <f t="shared" si="26"/>
        <v>5.5164387464275988</v>
      </c>
      <c r="O123">
        <f t="shared" si="27"/>
        <v>0.73996414399765986</v>
      </c>
      <c r="P123">
        <f t="shared" si="28"/>
        <v>8.0192887882630473E-2</v>
      </c>
      <c r="Q123">
        <f t="shared" si="29"/>
        <v>31.951627526118774</v>
      </c>
      <c r="R123">
        <f t="shared" si="30"/>
        <v>7.9879068815296934</v>
      </c>
      <c r="S123">
        <v>0.1</v>
      </c>
      <c r="T123">
        <f t="shared" si="31"/>
        <v>2.2065754985710395</v>
      </c>
      <c r="U123">
        <v>20</v>
      </c>
      <c r="V123">
        <f t="shared" si="32"/>
        <v>639.03255052237546</v>
      </c>
    </row>
    <row r="124" spans="1:22">
      <c r="A124">
        <v>2.8570000000000002</v>
      </c>
      <c r="B124">
        <v>500</v>
      </c>
      <c r="C124" s="6">
        <f t="shared" si="17"/>
        <v>3.3761027636523076E-2</v>
      </c>
      <c r="D124" s="11">
        <v>4.0999999999999996</v>
      </c>
      <c r="E124">
        <f t="shared" si="18"/>
        <v>0.11180440913272</v>
      </c>
      <c r="F124" s="7">
        <v>0.5</v>
      </c>
      <c r="G124">
        <f t="shared" si="19"/>
        <v>68.78962576458656</v>
      </c>
      <c r="H124">
        <f t="shared" si="20"/>
        <v>0.18523809460605464</v>
      </c>
      <c r="I124">
        <f t="shared" si="21"/>
        <v>55.43621809378277</v>
      </c>
      <c r="J124">
        <f t="shared" si="22"/>
        <v>4.6237635911799316E-2</v>
      </c>
      <c r="K124">
        <f t="shared" si="23"/>
        <v>52.986258753222863</v>
      </c>
      <c r="L124">
        <f t="shared" si="24"/>
        <v>0.38414275256904462</v>
      </c>
      <c r="M124">
        <f t="shared" si="25"/>
        <v>22.804246626358569</v>
      </c>
      <c r="N124">
        <f t="shared" si="26"/>
        <v>5.5620113722825781</v>
      </c>
      <c r="O124">
        <f t="shared" si="27"/>
        <v>0.7594002478600379</v>
      </c>
      <c r="P124">
        <f t="shared" si="28"/>
        <v>8.0855380596443732E-2</v>
      </c>
      <c r="Q124">
        <f t="shared" si="29"/>
        <v>32.631971467424201</v>
      </c>
      <c r="R124">
        <f t="shared" si="30"/>
        <v>7.959017431079074</v>
      </c>
      <c r="S124">
        <v>0.1</v>
      </c>
      <c r="T124">
        <f t="shared" si="31"/>
        <v>2.2804246626358569</v>
      </c>
      <c r="U124">
        <v>20</v>
      </c>
      <c r="V124">
        <f t="shared" si="32"/>
        <v>652.63942934848399</v>
      </c>
    </row>
    <row r="125" spans="1:22">
      <c r="A125">
        <v>2.8570000000000002</v>
      </c>
      <c r="B125">
        <v>500</v>
      </c>
      <c r="C125" s="6">
        <f t="shared" si="17"/>
        <v>3.3761027636523076E-2</v>
      </c>
      <c r="D125" s="11">
        <v>4.2</v>
      </c>
      <c r="E125">
        <f t="shared" si="18"/>
        <v>0.11454609868422838</v>
      </c>
      <c r="F125" s="7">
        <v>0.5</v>
      </c>
      <c r="G125">
        <f t="shared" si="19"/>
        <v>68.78962576458656</v>
      </c>
      <c r="H125">
        <f t="shared" si="20"/>
        <v>0.18546141834487923</v>
      </c>
      <c r="I125">
        <f t="shared" si="21"/>
        <v>56.856785186021369</v>
      </c>
      <c r="J125">
        <f t="shared" si="22"/>
        <v>4.7364073306835709E-2</v>
      </c>
      <c r="K125">
        <f t="shared" si="23"/>
        <v>54.285598136384245</v>
      </c>
      <c r="L125">
        <f t="shared" si="24"/>
        <v>0.3864331296632314</v>
      </c>
      <c r="M125">
        <f t="shared" si="25"/>
        <v>23.548940633120573</v>
      </c>
      <c r="N125">
        <f t="shared" si="26"/>
        <v>5.6068906269334695</v>
      </c>
      <c r="O125">
        <f t="shared" si="27"/>
        <v>0.77886007104138866</v>
      </c>
      <c r="P125">
        <f t="shared" si="28"/>
        <v>8.1507793720545882E-2</v>
      </c>
      <c r="Q125">
        <f t="shared" si="29"/>
        <v>33.307844552900796</v>
      </c>
      <c r="R125">
        <f t="shared" si="30"/>
        <v>7.9304391792620939</v>
      </c>
      <c r="S125">
        <v>0.1</v>
      </c>
      <c r="T125">
        <f t="shared" si="31"/>
        <v>2.3548940633120572</v>
      </c>
      <c r="U125">
        <v>20</v>
      </c>
      <c r="V125">
        <f t="shared" si="32"/>
        <v>666.15689105801596</v>
      </c>
    </row>
    <row r="126" spans="1:22">
      <c r="A126">
        <v>2.8570000000000002</v>
      </c>
      <c r="B126">
        <v>500</v>
      </c>
      <c r="C126" s="6">
        <f t="shared" si="17"/>
        <v>3.3761027636523076E-2</v>
      </c>
      <c r="D126" s="11">
        <v>4.3</v>
      </c>
      <c r="E126">
        <f t="shared" si="18"/>
        <v>0.11728531354080508</v>
      </c>
      <c r="F126" s="7">
        <v>0.5</v>
      </c>
      <c r="G126">
        <f t="shared" si="19"/>
        <v>68.78962576458656</v>
      </c>
      <c r="H126">
        <f t="shared" si="20"/>
        <v>0.18567974672528231</v>
      </c>
      <c r="I126">
        <f t="shared" si="21"/>
        <v>58.279044592606859</v>
      </c>
      <c r="J126">
        <f t="shared" si="22"/>
        <v>4.8490416085120634E-2</v>
      </c>
      <c r="K126">
        <f t="shared" si="23"/>
        <v>55.583764714045351</v>
      </c>
      <c r="L126">
        <f t="shared" si="24"/>
        <v>0.38868271223162887</v>
      </c>
      <c r="M126">
        <f t="shared" si="25"/>
        <v>24.299728303661361</v>
      </c>
      <c r="N126">
        <f t="shared" si="26"/>
        <v>5.6510996055026421</v>
      </c>
      <c r="O126">
        <f t="shared" si="27"/>
        <v>0.79834307661105286</v>
      </c>
      <c r="P126">
        <f t="shared" si="28"/>
        <v>8.2150462990480067E-2</v>
      </c>
      <c r="Q126">
        <f t="shared" si="29"/>
        <v>33.979316288945498</v>
      </c>
      <c r="R126">
        <f t="shared" si="30"/>
        <v>7.9021665788245343</v>
      </c>
      <c r="S126">
        <v>0.1</v>
      </c>
      <c r="T126">
        <f t="shared" si="31"/>
        <v>2.4299728303661361</v>
      </c>
      <c r="U126">
        <v>20</v>
      </c>
      <c r="V126">
        <f t="shared" si="32"/>
        <v>679.5863257789099</v>
      </c>
    </row>
    <row r="127" spans="1:22">
      <c r="A127">
        <v>2.8570000000000002</v>
      </c>
      <c r="B127">
        <v>500</v>
      </c>
      <c r="C127" s="6">
        <f t="shared" si="17"/>
        <v>3.3761027636523076E-2</v>
      </c>
      <c r="D127" s="11">
        <v>4.4000000000000004</v>
      </c>
      <c r="E127">
        <f t="shared" si="18"/>
        <v>0.12002198744672656</v>
      </c>
      <c r="F127" s="7">
        <v>0.5</v>
      </c>
      <c r="G127">
        <f t="shared" si="19"/>
        <v>68.78962576458656</v>
      </c>
      <c r="H127">
        <f t="shared" si="20"/>
        <v>0.18589330383721087</v>
      </c>
      <c r="I127">
        <f t="shared" si="21"/>
        <v>59.702958896622469</v>
      </c>
      <c r="J127">
        <f t="shared" si="22"/>
        <v>4.9616662002107875E-2</v>
      </c>
      <c r="K127">
        <f t="shared" si="23"/>
        <v>56.880727086345139</v>
      </c>
      <c r="L127">
        <f t="shared" si="24"/>
        <v>0.39089290270034949</v>
      </c>
      <c r="M127">
        <f t="shared" si="25"/>
        <v>25.056504328765172</v>
      </c>
      <c r="N127">
        <f t="shared" si="26"/>
        <v>5.6946600747193568</v>
      </c>
      <c r="O127">
        <f t="shared" si="27"/>
        <v>0.81784875200852702</v>
      </c>
      <c r="P127">
        <f t="shared" si="28"/>
        <v>8.2783704830838203E-2</v>
      </c>
      <c r="Q127">
        <f t="shared" si="29"/>
        <v>34.646454567857297</v>
      </c>
      <c r="R127">
        <f t="shared" si="30"/>
        <v>7.874194219967567</v>
      </c>
      <c r="S127">
        <v>0.1</v>
      </c>
      <c r="T127">
        <f t="shared" si="31"/>
        <v>2.5056504328765175</v>
      </c>
      <c r="U127">
        <v>20</v>
      </c>
      <c r="V127">
        <f t="shared" si="32"/>
        <v>692.92909135714592</v>
      </c>
    </row>
    <row r="128" spans="1:22">
      <c r="A128">
        <v>2.8570000000000002</v>
      </c>
      <c r="B128">
        <v>500</v>
      </c>
      <c r="C128" s="6">
        <f t="shared" si="17"/>
        <v>3.3761027636523076E-2</v>
      </c>
      <c r="D128" s="11">
        <v>4.5</v>
      </c>
      <c r="E128">
        <f t="shared" si="18"/>
        <v>0.12275605778508888</v>
      </c>
      <c r="F128" s="7">
        <v>0.5</v>
      </c>
      <c r="G128">
        <f t="shared" si="19"/>
        <v>68.78962576458656</v>
      </c>
      <c r="H128">
        <f t="shared" si="20"/>
        <v>0.18610229890417174</v>
      </c>
      <c r="I128">
        <f t="shared" si="21"/>
        <v>61.128492340786337</v>
      </c>
      <c r="J128">
        <f t="shared" si="22"/>
        <v>5.0742808813831621E-2</v>
      </c>
      <c r="K128">
        <f t="shared" si="23"/>
        <v>58.176455577929119</v>
      </c>
      <c r="L128">
        <f t="shared" si="24"/>
        <v>0.3930650231913948</v>
      </c>
      <c r="M128">
        <f t="shared" si="25"/>
        <v>25.81916662378908</v>
      </c>
      <c r="N128">
        <f t="shared" si="26"/>
        <v>5.7375925830642398</v>
      </c>
      <c r="O128">
        <f t="shared" si="27"/>
        <v>0.83737660740803199</v>
      </c>
      <c r="P128">
        <f t="shared" si="28"/>
        <v>8.3407817956439548E-2</v>
      </c>
      <c r="Q128">
        <f t="shared" si="29"/>
        <v>35.309325716997257</v>
      </c>
      <c r="R128">
        <f t="shared" si="30"/>
        <v>7.8465168259993909</v>
      </c>
      <c r="S128">
        <v>0.1</v>
      </c>
      <c r="T128">
        <f t="shared" si="31"/>
        <v>2.5819166623789083</v>
      </c>
      <c r="U128">
        <v>20</v>
      </c>
      <c r="V128">
        <f t="shared" si="32"/>
        <v>706.18651433994512</v>
      </c>
    </row>
    <row r="129" spans="1:22">
      <c r="A129">
        <v>2.8570000000000002</v>
      </c>
      <c r="B129">
        <v>500</v>
      </c>
      <c r="C129" s="6">
        <f t="shared" si="17"/>
        <v>3.3761027636523076E-2</v>
      </c>
      <c r="D129" s="11">
        <v>4.5999999999999996</v>
      </c>
      <c r="E129">
        <f t="shared" si="18"/>
        <v>0.12548746533975733</v>
      </c>
      <c r="F129" s="7">
        <v>0.5</v>
      </c>
      <c r="G129">
        <f t="shared" si="19"/>
        <v>68.78962576458656</v>
      </c>
      <c r="H129">
        <f t="shared" si="20"/>
        <v>0.1863069275748277</v>
      </c>
      <c r="I129">
        <f t="shared" si="21"/>
        <v>62.555610718555272</v>
      </c>
      <c r="J129">
        <f t="shared" si="22"/>
        <v>5.1868854276919972E-2</v>
      </c>
      <c r="K129">
        <f t="shared" si="23"/>
        <v>59.470922125132709</v>
      </c>
      <c r="L129">
        <f t="shared" si="24"/>
        <v>0.39520032209308542</v>
      </c>
      <c r="M129">
        <f t="shared" si="25"/>
        <v>26.587616172447802</v>
      </c>
      <c r="N129">
        <f t="shared" si="26"/>
        <v>5.7799165592277832</v>
      </c>
      <c r="O129">
        <f t="shared" si="27"/>
        <v>0.85692617422678452</v>
      </c>
      <c r="P129">
        <f t="shared" si="28"/>
        <v>8.4023084803629355E-2</v>
      </c>
      <c r="Q129">
        <f t="shared" si="29"/>
        <v>35.967994546107469</v>
      </c>
      <c r="R129">
        <f t="shared" si="30"/>
        <v>7.8191292491537983</v>
      </c>
      <c r="S129">
        <v>0.1</v>
      </c>
      <c r="T129">
        <f t="shared" si="31"/>
        <v>2.6587616172447803</v>
      </c>
      <c r="U129">
        <v>20</v>
      </c>
      <c r="V129">
        <f t="shared" si="32"/>
        <v>719.35989092214936</v>
      </c>
    </row>
    <row r="130" spans="1:22">
      <c r="A130">
        <v>2.8570000000000002</v>
      </c>
      <c r="B130">
        <v>500</v>
      </c>
      <c r="C130" s="6">
        <f t="shared" si="17"/>
        <v>3.3761027636523076E-2</v>
      </c>
      <c r="D130" s="11">
        <v>4.7</v>
      </c>
      <c r="E130">
        <f t="shared" si="18"/>
        <v>0.12821615407760156</v>
      </c>
      <c r="F130" s="7">
        <v>0.5</v>
      </c>
      <c r="G130">
        <f t="shared" si="19"/>
        <v>68.78962576458656</v>
      </c>
      <c r="H130">
        <f t="shared" si="20"/>
        <v>0.18650737307699145</v>
      </c>
      <c r="I130">
        <f t="shared" si="21"/>
        <v>63.984281274588305</v>
      </c>
      <c r="J130">
        <f t="shared" si="22"/>
        <v>5.2994796148608261E-2</v>
      </c>
      <c r="K130">
        <f t="shared" si="23"/>
        <v>60.764100172778299</v>
      </c>
      <c r="L130">
        <f t="shared" si="24"/>
        <v>0.39729997994314004</v>
      </c>
      <c r="M130">
        <f t="shared" si="25"/>
        <v>27.361756881717774</v>
      </c>
      <c r="N130">
        <f t="shared" si="26"/>
        <v>5.8216504003654839</v>
      </c>
      <c r="O130">
        <f t="shared" si="27"/>
        <v>0.87649700376148365</v>
      </c>
      <c r="P130">
        <f t="shared" si="28"/>
        <v>8.4629772813250501E-2</v>
      </c>
      <c r="Q130">
        <f t="shared" si="29"/>
        <v>36.622524392870531</v>
      </c>
      <c r="R130">
        <f t="shared" si="30"/>
        <v>7.7920264665681982</v>
      </c>
      <c r="S130">
        <v>0.1</v>
      </c>
      <c r="T130">
        <f t="shared" si="31"/>
        <v>2.7361756881717776</v>
      </c>
      <c r="U130">
        <v>20</v>
      </c>
      <c r="V130">
        <f t="shared" si="32"/>
        <v>732.45048785741062</v>
      </c>
    </row>
    <row r="131" spans="1:22">
      <c r="A131">
        <v>2.8570000000000002</v>
      </c>
      <c r="B131">
        <v>500</v>
      </c>
      <c r="C131" s="6">
        <f t="shared" si="17"/>
        <v>3.3761027636523076E-2</v>
      </c>
      <c r="D131" s="11">
        <v>4.8</v>
      </c>
      <c r="E131">
        <f t="shared" si="18"/>
        <v>0.13094207094888868</v>
      </c>
      <c r="F131" s="7">
        <v>0.5</v>
      </c>
      <c r="G131">
        <f t="shared" si="19"/>
        <v>68.78962576458656</v>
      </c>
      <c r="H131">
        <f t="shared" si="20"/>
        <v>0.18670380725126853</v>
      </c>
      <c r="I131">
        <f t="shared" si="21"/>
        <v>65.414472613583129</v>
      </c>
      <c r="J131">
        <f t="shared" si="22"/>
        <v>5.4120632186752504E-2</v>
      </c>
      <c r="K131">
        <f t="shared" si="23"/>
        <v>62.055964579577669</v>
      </c>
      <c r="L131">
        <f t="shared" si="24"/>
        <v>0.39936511471045333</v>
      </c>
      <c r="M131">
        <f t="shared" si="25"/>
        <v>28.14149544679632</v>
      </c>
      <c r="N131">
        <f t="shared" si="26"/>
        <v>5.8628115514159003</v>
      </c>
      <c r="O131">
        <f t="shared" si="27"/>
        <v>0.89608866593949488</v>
      </c>
      <c r="P131">
        <f t="shared" si="28"/>
        <v>8.522813558369613E-2</v>
      </c>
      <c r="Q131">
        <f t="shared" si="29"/>
        <v>37.272977166786809</v>
      </c>
      <c r="R131">
        <f t="shared" si="30"/>
        <v>7.7652035764139189</v>
      </c>
      <c r="S131">
        <v>0.1</v>
      </c>
      <c r="T131">
        <f t="shared" si="31"/>
        <v>2.8141495446796321</v>
      </c>
      <c r="U131">
        <v>20</v>
      </c>
      <c r="V131">
        <f t="shared" si="32"/>
        <v>745.45954333573616</v>
      </c>
    </row>
    <row r="132" spans="1:22">
      <c r="A132">
        <v>2.8570000000000002</v>
      </c>
      <c r="B132">
        <v>500</v>
      </c>
      <c r="C132" s="6">
        <f t="shared" ref="C132:C195" si="33">(0.0522*B132^-0.0694)*(A132/2.9)^0.3</f>
        <v>3.3761027636523076E-2</v>
      </c>
      <c r="D132" s="11">
        <v>4.9000000000000004</v>
      </c>
      <c r="E132">
        <f t="shared" ref="E132:E195" si="34">(K132/4)*(C132/4)</f>
        <v>0.13366516570397136</v>
      </c>
      <c r="F132" s="7">
        <v>0.5</v>
      </c>
      <c r="G132">
        <f t="shared" ref="G132:G195" si="35">17.291+(69.5-17.291)/(1+(F132/329.58)^0.65992)</f>
        <v>68.78962576458656</v>
      </c>
      <c r="H132">
        <f t="shared" ref="H132:H195" si="36">(I132/D132)*0.0137</f>
        <v>0.18689639147912615</v>
      </c>
      <c r="I132">
        <f t="shared" ref="I132:I195" si="37">12.6*D132^1.05</f>
        <v>66.84615461662176</v>
      </c>
      <c r="J132">
        <f t="shared" ref="J132:J195" si="38">1*ERF(0.01*D132)</f>
        <v>5.5246360149842771E-2</v>
      </c>
      <c r="K132">
        <f t="shared" ref="K132:K195" si="39">I132/(1+J132)</f>
        <v>63.346491531256973</v>
      </c>
      <c r="L132">
        <f t="shared" ref="L132:L195" si="40">1-(J132+1)*(Q132/I132)</f>
        <v>0.40139678654921984</v>
      </c>
      <c r="M132">
        <f t="shared" ref="M132:M195" si="41">I132-Q132</f>
        <v>28.926741225178702</v>
      </c>
      <c r="N132">
        <f t="shared" ref="N132:N195" si="42">M132/D132</f>
        <v>5.9034165765670821</v>
      </c>
      <c r="O132">
        <f t="shared" ref="O132:O195" si="43">(M132+Q132)/73</f>
        <v>0.91570074817290081</v>
      </c>
      <c r="P132">
        <f t="shared" ref="P132:P195" si="44">N132/G132</f>
        <v>8.5818413909822533E-2</v>
      </c>
      <c r="Q132">
        <f t="shared" ref="Q132:Q195" si="45">D132/(C132*(D132+9.75)^0.5)</f>
        <v>37.919413391443058</v>
      </c>
      <c r="R132">
        <f t="shared" ref="R132:R195" si="46">Q132/D132</f>
        <v>7.7386557941720522</v>
      </c>
      <c r="S132">
        <v>0.1</v>
      </c>
      <c r="T132">
        <f t="shared" ref="T132:T195" si="47">M132*S132</f>
        <v>2.8926741225178705</v>
      </c>
      <c r="U132">
        <v>20</v>
      </c>
      <c r="V132">
        <f t="shared" ref="V132:V195" si="48">Q132*U132</f>
        <v>758.38826782886122</v>
      </c>
    </row>
    <row r="133" spans="1:22">
      <c r="A133">
        <v>2.8570000000000002</v>
      </c>
      <c r="B133">
        <v>500</v>
      </c>
      <c r="C133" s="6">
        <f t="shared" si="33"/>
        <v>3.3761027636523076E-2</v>
      </c>
      <c r="D133" s="11">
        <v>5</v>
      </c>
      <c r="E133">
        <f t="shared" si="34"/>
        <v>0.13638539072463127</v>
      </c>
      <c r="F133" s="7">
        <v>0.5</v>
      </c>
      <c r="G133">
        <f t="shared" si="35"/>
        <v>68.78962576458656</v>
      </c>
      <c r="H133">
        <f t="shared" si="36"/>
        <v>0.1870852775180866</v>
      </c>
      <c r="I133">
        <f t="shared" si="37"/>
        <v>68.279298364265188</v>
      </c>
      <c r="J133">
        <f t="shared" si="38"/>
        <v>5.6371977797016623E-2</v>
      </c>
      <c r="K133">
        <f t="shared" si="39"/>
        <v>64.63565846062717</v>
      </c>
      <c r="L133">
        <f t="shared" si="40"/>
        <v>0.403396002088662</v>
      </c>
      <c r="M133">
        <f t="shared" si="41"/>
        <v>29.717406119023224</v>
      </c>
      <c r="N133">
        <f t="shared" si="42"/>
        <v>5.9434812238046444</v>
      </c>
      <c r="O133">
        <f t="shared" si="43"/>
        <v>0.93533285430500257</v>
      </c>
      <c r="P133">
        <f t="shared" si="44"/>
        <v>8.6400836721289384E-2</v>
      </c>
      <c r="Q133">
        <f t="shared" si="45"/>
        <v>38.561892245241964</v>
      </c>
      <c r="R133">
        <f t="shared" si="46"/>
        <v>7.7123784490483924</v>
      </c>
      <c r="S133">
        <v>0.1</v>
      </c>
      <c r="T133">
        <f t="shared" si="47"/>
        <v>2.9717406119023226</v>
      </c>
      <c r="U133">
        <v>20</v>
      </c>
      <c r="V133">
        <f t="shared" si="48"/>
        <v>771.23784490483922</v>
      </c>
    </row>
    <row r="134" spans="1:22">
      <c r="A134">
        <v>2.8570000000000002</v>
      </c>
      <c r="B134">
        <v>500</v>
      </c>
      <c r="C134" s="6">
        <f t="shared" si="33"/>
        <v>3.3761027636523076E-2</v>
      </c>
      <c r="D134" s="11">
        <v>5.0999999999999996</v>
      </c>
      <c r="E134">
        <f t="shared" si="34"/>
        <v>0.1391027008686353</v>
      </c>
      <c r="F134" s="7">
        <v>0.5</v>
      </c>
      <c r="G134">
        <f t="shared" si="35"/>
        <v>68.78962576458656</v>
      </c>
      <c r="H134">
        <f t="shared" si="36"/>
        <v>0.18727060825499814</v>
      </c>
      <c r="I134">
        <f t="shared" si="37"/>
        <v>69.713876065729224</v>
      </c>
      <c r="J134">
        <f t="shared" si="38"/>
        <v>5.749748288807241E-2</v>
      </c>
      <c r="K134">
        <f t="shared" si="39"/>
        <v>65.923443973916179</v>
      </c>
      <c r="L134">
        <f t="shared" si="40"/>
        <v>0.40536371831287421</v>
      </c>
      <c r="M134">
        <f t="shared" si="41"/>
        <v>30.513404465070145</v>
      </c>
      <c r="N134">
        <f t="shared" si="42"/>
        <v>5.9830204833470875</v>
      </c>
      <c r="O134">
        <f t="shared" si="43"/>
        <v>0.95498460364012638</v>
      </c>
      <c r="P134">
        <f t="shared" si="44"/>
        <v>8.697562193203838E-2</v>
      </c>
      <c r="Q134">
        <f t="shared" si="45"/>
        <v>39.200471600659078</v>
      </c>
      <c r="R134">
        <f t="shared" si="46"/>
        <v>7.6863669805213881</v>
      </c>
      <c r="S134">
        <v>0.1</v>
      </c>
      <c r="T134">
        <f t="shared" si="47"/>
        <v>3.0513404465070146</v>
      </c>
      <c r="U134">
        <v>20</v>
      </c>
      <c r="V134">
        <f t="shared" si="48"/>
        <v>784.00943201318159</v>
      </c>
    </row>
    <row r="135" spans="1:22">
      <c r="A135">
        <v>2.8570000000000002</v>
      </c>
      <c r="B135">
        <v>500</v>
      </c>
      <c r="C135" s="6">
        <f t="shared" si="33"/>
        <v>3.3761027636523076E-2</v>
      </c>
      <c r="D135" s="11">
        <v>5.2</v>
      </c>
      <c r="E135">
        <f t="shared" si="34"/>
        <v>0.14181705332622715</v>
      </c>
      <c r="F135" s="7">
        <v>0.5</v>
      </c>
      <c r="G135">
        <f t="shared" si="35"/>
        <v>68.78962576458656</v>
      </c>
      <c r="H135">
        <f t="shared" si="36"/>
        <v>0.18745251838685256</v>
      </c>
      <c r="I135">
        <f t="shared" si="37"/>
        <v>71.149860993549879</v>
      </c>
      <c r="J135">
        <f t="shared" si="38"/>
        <v>5.8622873183482749E-2</v>
      </c>
      <c r="K135">
        <f t="shared" si="39"/>
        <v>67.209827782757557</v>
      </c>
      <c r="L135">
        <f t="shared" si="40"/>
        <v>0.40730084607790717</v>
      </c>
      <c r="M135">
        <f t="shared" si="41"/>
        <v>31.314652931459904</v>
      </c>
      <c r="N135">
        <f t="shared" si="42"/>
        <v>6.0220486406653659</v>
      </c>
      <c r="O135">
        <f t="shared" si="43"/>
        <v>0.97465563004862843</v>
      </c>
      <c r="P135">
        <f t="shared" si="44"/>
        <v>8.754297721104283E-2</v>
      </c>
      <c r="Q135">
        <f t="shared" si="45"/>
        <v>39.835208062089976</v>
      </c>
      <c r="R135">
        <f t="shared" si="46"/>
        <v>7.6606169350173028</v>
      </c>
      <c r="S135">
        <v>0.1</v>
      </c>
      <c r="T135">
        <f t="shared" si="47"/>
        <v>3.1314652931459905</v>
      </c>
      <c r="U135">
        <v>20</v>
      </c>
      <c r="V135">
        <f t="shared" si="48"/>
        <v>796.70416124179951</v>
      </c>
    </row>
    <row r="136" spans="1:22">
      <c r="A136">
        <v>2.8570000000000002</v>
      </c>
      <c r="B136">
        <v>500</v>
      </c>
      <c r="C136" s="6">
        <f t="shared" si="33"/>
        <v>3.3761027636523076E-2</v>
      </c>
      <c r="D136" s="11">
        <v>5.3</v>
      </c>
      <c r="E136">
        <f t="shared" si="34"/>
        <v>0.14452840748742546</v>
      </c>
      <c r="F136" s="7">
        <v>0.5</v>
      </c>
      <c r="G136">
        <f t="shared" si="35"/>
        <v>68.78962576458656</v>
      </c>
      <c r="H136">
        <f t="shared" si="36"/>
        <v>0.1876311350373695</v>
      </c>
      <c r="I136">
        <f t="shared" si="37"/>
        <v>72.587227423215936</v>
      </c>
      <c r="J136">
        <f t="shared" si="38"/>
        <v>5.9748146444407721E-2</v>
      </c>
      <c r="K136">
        <f t="shared" si="39"/>
        <v>68.494790641300469</v>
      </c>
      <c r="L136">
        <f t="shared" si="40"/>
        <v>0.40920825330696642</v>
      </c>
      <c r="M136">
        <f t="shared" si="41"/>
        <v>32.121070420868378</v>
      </c>
      <c r="N136">
        <f t="shared" si="42"/>
        <v>6.0605793246921467</v>
      </c>
      <c r="O136">
        <f t="shared" si="43"/>
        <v>0.99434558113994431</v>
      </c>
      <c r="P136">
        <f t="shared" si="44"/>
        <v>8.8103100683129182E-2</v>
      </c>
      <c r="Q136">
        <f t="shared" si="45"/>
        <v>40.466157002347558</v>
      </c>
      <c r="R136">
        <f t="shared" si="46"/>
        <v>7.6351239627070866</v>
      </c>
      <c r="S136">
        <v>0.1</v>
      </c>
      <c r="T136">
        <f t="shared" si="47"/>
        <v>3.2121070420868381</v>
      </c>
      <c r="U136">
        <v>20</v>
      </c>
      <c r="V136">
        <f t="shared" si="48"/>
        <v>809.32314004695115</v>
      </c>
    </row>
    <row r="137" spans="1:22">
      <c r="A137">
        <v>2.8570000000000002</v>
      </c>
      <c r="B137">
        <v>500</v>
      </c>
      <c r="C137" s="6">
        <f t="shared" si="33"/>
        <v>3.3761027636523076E-2</v>
      </c>
      <c r="D137" s="11">
        <v>5.4</v>
      </c>
      <c r="E137">
        <f t="shared" si="34"/>
        <v>0.14723672481912331</v>
      </c>
      <c r="F137" s="7">
        <v>0.5</v>
      </c>
      <c r="G137">
        <f t="shared" si="35"/>
        <v>68.78962576458656</v>
      </c>
      <c r="H137">
        <f t="shared" si="36"/>
        <v>0.18780657831649358</v>
      </c>
      <c r="I137">
        <f t="shared" si="37"/>
        <v>74.025950577304044</v>
      </c>
      <c r="J137">
        <f t="shared" si="38"/>
        <v>6.0873300432708506E-2</v>
      </c>
      <c r="K137">
        <f t="shared" si="39"/>
        <v>69.778314287964804</v>
      </c>
      <c r="L137">
        <f t="shared" si="40"/>
        <v>0.41108676789926135</v>
      </c>
      <c r="M137">
        <f t="shared" si="41"/>
        <v>32.932577979437532</v>
      </c>
      <c r="N137">
        <f t="shared" si="42"/>
        <v>6.0986255517476904</v>
      </c>
      <c r="O137">
        <f t="shared" si="43"/>
        <v>1.0140541174973157</v>
      </c>
      <c r="P137">
        <f t="shared" si="44"/>
        <v>8.8656181567530939E-2</v>
      </c>
      <c r="Q137">
        <f t="shared" si="45"/>
        <v>41.093372597866512</v>
      </c>
      <c r="R137">
        <f t="shared" si="46"/>
        <v>7.6098838144197236</v>
      </c>
      <c r="S137">
        <v>0.1</v>
      </c>
      <c r="T137">
        <f t="shared" si="47"/>
        <v>3.2932577979437534</v>
      </c>
      <c r="U137">
        <v>20</v>
      </c>
      <c r="V137">
        <f t="shared" si="48"/>
        <v>821.86745195733022</v>
      </c>
    </row>
    <row r="138" spans="1:22">
      <c r="A138">
        <v>2.8570000000000002</v>
      </c>
      <c r="B138">
        <v>500</v>
      </c>
      <c r="C138" s="6">
        <f t="shared" si="33"/>
        <v>3.3761027636523076E-2</v>
      </c>
      <c r="D138" s="11">
        <v>5.5</v>
      </c>
      <c r="E138">
        <f t="shared" si="34"/>
        <v>0.1499419687510965</v>
      </c>
      <c r="F138" s="7">
        <v>0.5</v>
      </c>
      <c r="G138">
        <f t="shared" si="35"/>
        <v>68.78962576458656</v>
      </c>
      <c r="H138">
        <f t="shared" si="36"/>
        <v>0.18797896182904275</v>
      </c>
      <c r="I138">
        <f t="shared" si="37"/>
        <v>75.466006573703297</v>
      </c>
      <c r="J138">
        <f t="shared" si="38"/>
        <v>6.1998332910960463E-2</v>
      </c>
      <c r="K138">
        <f t="shared" si="39"/>
        <v>71.060381391418318</v>
      </c>
      <c r="L138">
        <f t="shared" si="40"/>
        <v>0.41293718038351235</v>
      </c>
      <c r="M138">
        <f t="shared" si="41"/>
        <v>33.749098711034272</v>
      </c>
      <c r="N138">
        <f t="shared" si="42"/>
        <v>6.1361997656425951</v>
      </c>
      <c r="O138">
        <f t="shared" si="43"/>
        <v>1.0337809119685384</v>
      </c>
      <c r="P138">
        <f t="shared" si="44"/>
        <v>8.9202400760865289E-2</v>
      </c>
      <c r="Q138">
        <f t="shared" si="45"/>
        <v>41.716907862669025</v>
      </c>
      <c r="R138">
        <f t="shared" si="46"/>
        <v>7.5848923386670952</v>
      </c>
      <c r="S138">
        <v>0.1</v>
      </c>
      <c r="T138">
        <f t="shared" si="47"/>
        <v>3.3749098711034273</v>
      </c>
      <c r="U138">
        <v>20</v>
      </c>
      <c r="V138">
        <f t="shared" si="48"/>
        <v>834.33815725338047</v>
      </c>
    </row>
    <row r="139" spans="1:22">
      <c r="A139">
        <v>2.8570000000000002</v>
      </c>
      <c r="B139">
        <v>500</v>
      </c>
      <c r="C139" s="6">
        <f t="shared" si="33"/>
        <v>3.3761027636523076E-2</v>
      </c>
      <c r="D139" s="11">
        <v>5.6</v>
      </c>
      <c r="E139">
        <f t="shared" si="34"/>
        <v>0.15264410457012306</v>
      </c>
      <c r="F139" s="7">
        <v>0.5</v>
      </c>
      <c r="G139">
        <f t="shared" si="35"/>
        <v>68.78962576458656</v>
      </c>
      <c r="H139">
        <f t="shared" si="36"/>
        <v>0.18814839313796214</v>
      </c>
      <c r="I139">
        <f t="shared" si="37"/>
        <v>76.90737237756116</v>
      </c>
      <c r="J139">
        <f t="shared" si="38"/>
        <v>6.3123241642466618E-2</v>
      </c>
      <c r="K139">
        <f t="shared" si="39"/>
        <v>72.340975500397803</v>
      </c>
      <c r="L139">
        <f t="shared" si="40"/>
        <v>0.4147602463432285</v>
      </c>
      <c r="M139">
        <f t="shared" si="41"/>
        <v>34.570557696417808</v>
      </c>
      <c r="N139">
        <f t="shared" si="42"/>
        <v>6.1733138743603231</v>
      </c>
      <c r="O139">
        <f t="shared" si="43"/>
        <v>1.0535256490076872</v>
      </c>
      <c r="P139">
        <f t="shared" si="44"/>
        <v>8.9741931370389771E-2</v>
      </c>
      <c r="Q139">
        <f t="shared" si="45"/>
        <v>42.336814681143352</v>
      </c>
      <c r="R139">
        <f t="shared" si="46"/>
        <v>7.5601454787755991</v>
      </c>
      <c r="S139">
        <v>0.1</v>
      </c>
      <c r="T139">
        <f t="shared" si="47"/>
        <v>3.457055769641781</v>
      </c>
      <c r="U139">
        <v>20</v>
      </c>
      <c r="V139">
        <f t="shared" si="48"/>
        <v>846.73629362286704</v>
      </c>
    </row>
    <row r="140" spans="1:22">
      <c r="A140">
        <v>2.8570000000000002</v>
      </c>
      <c r="B140">
        <v>500</v>
      </c>
      <c r="C140" s="6">
        <f t="shared" si="33"/>
        <v>3.3761027636523076E-2</v>
      </c>
      <c r="D140" s="11">
        <v>5.7</v>
      </c>
      <c r="E140">
        <f t="shared" si="34"/>
        <v>0.15534309932150062</v>
      </c>
      <c r="F140" s="7">
        <v>0.5</v>
      </c>
      <c r="G140">
        <f t="shared" si="35"/>
        <v>68.78962576458656</v>
      </c>
      <c r="H140">
        <f t="shared" si="36"/>
        <v>0.18831497418696683</v>
      </c>
      <c r="I140">
        <f t="shared" si="37"/>
        <v>78.350025756621235</v>
      </c>
      <c r="J140">
        <f t="shared" si="38"/>
        <v>6.424802439127103E-2</v>
      </c>
      <c r="K140">
        <f t="shared" si="39"/>
        <v>73.620080997036297</v>
      </c>
      <c r="L140">
        <f t="shared" si="40"/>
        <v>0.41655668863752626</v>
      </c>
      <c r="M140">
        <f t="shared" si="41"/>
        <v>35.396881916936849</v>
      </c>
      <c r="N140">
        <f t="shared" si="42"/>
        <v>6.2099792836731309</v>
      </c>
      <c r="O140">
        <f t="shared" si="43"/>
        <v>1.0732880240633047</v>
      </c>
      <c r="P140">
        <f t="shared" si="44"/>
        <v>9.0274939202679552E-2</v>
      </c>
      <c r="Q140">
        <f t="shared" si="45"/>
        <v>42.953143839684387</v>
      </c>
      <c r="R140">
        <f t="shared" si="46"/>
        <v>7.5356392701200674</v>
      </c>
      <c r="S140">
        <v>0.1</v>
      </c>
      <c r="T140">
        <f t="shared" si="47"/>
        <v>3.5396881916936849</v>
      </c>
      <c r="U140">
        <v>20</v>
      </c>
      <c r="V140">
        <f t="shared" si="48"/>
        <v>859.06287679368779</v>
      </c>
    </row>
    <row r="141" spans="1:22">
      <c r="A141">
        <v>2.8570000000000002</v>
      </c>
      <c r="B141">
        <v>500</v>
      </c>
      <c r="C141" s="6">
        <f t="shared" si="33"/>
        <v>3.3761027636523076E-2</v>
      </c>
      <c r="D141" s="11">
        <v>5.8</v>
      </c>
      <c r="E141">
        <f t="shared" si="34"/>
        <v>0.15803892171732403</v>
      </c>
      <c r="F141" s="7">
        <v>0.5</v>
      </c>
      <c r="G141">
        <f t="shared" si="35"/>
        <v>68.78962576458656</v>
      </c>
      <c r="H141">
        <f t="shared" si="36"/>
        <v>0.18847880168677894</v>
      </c>
      <c r="I141">
        <f t="shared" si="37"/>
        <v>79.793945239658242</v>
      </c>
      <c r="J141">
        <f t="shared" si="38"/>
        <v>6.5372678922171981E-2</v>
      </c>
      <c r="K141">
        <f t="shared" si="39"/>
        <v>74.897683053394104</v>
      </c>
      <c r="L141">
        <f t="shared" si="40"/>
        <v>0.41832719943839902</v>
      </c>
      <c r="M141">
        <f t="shared" si="41"/>
        <v>36.228000182415336</v>
      </c>
      <c r="N141">
        <f t="shared" si="42"/>
        <v>6.2462069280026444</v>
      </c>
      <c r="O141">
        <f t="shared" si="43"/>
        <v>1.093067743009017</v>
      </c>
      <c r="P141">
        <f t="shared" si="44"/>
        <v>9.0801583212250014E-2</v>
      </c>
      <c r="Q141">
        <f t="shared" si="45"/>
        <v>43.565945057242907</v>
      </c>
      <c r="R141">
        <f t="shared" si="46"/>
        <v>7.5113698374556739</v>
      </c>
      <c r="S141">
        <v>0.1</v>
      </c>
      <c r="T141">
        <f t="shared" si="47"/>
        <v>3.6228000182415339</v>
      </c>
      <c r="U141">
        <v>20</v>
      </c>
      <c r="V141">
        <f t="shared" si="48"/>
        <v>871.31890114485816</v>
      </c>
    </row>
    <row r="142" spans="1:22">
      <c r="A142">
        <v>2.8570000000000002</v>
      </c>
      <c r="B142">
        <v>500</v>
      </c>
      <c r="C142" s="6">
        <f t="shared" si="33"/>
        <v>3.3761027636523076E-2</v>
      </c>
      <c r="D142" s="11">
        <v>5.9</v>
      </c>
      <c r="E142">
        <f t="shared" si="34"/>
        <v>0.16073154205094908</v>
      </c>
      <c r="F142" s="7">
        <v>0.5</v>
      </c>
      <c r="G142">
        <f t="shared" si="35"/>
        <v>68.78962576458656</v>
      </c>
      <c r="H142">
        <f t="shared" si="36"/>
        <v>0.18863996746866402</v>
      </c>
      <c r="I142">
        <f t="shared" si="37"/>
        <v>81.239110077745821</v>
      </c>
      <c r="J142">
        <f t="shared" si="38"/>
        <v>6.6497203000735486E-2</v>
      </c>
      <c r="K142">
        <f t="shared" si="39"/>
        <v>76.173767590921457</v>
      </c>
      <c r="L142">
        <f t="shared" si="40"/>
        <v>0.42007244210285055</v>
      </c>
      <c r="M142">
        <f t="shared" si="41"/>
        <v>37.063843062917705</v>
      </c>
      <c r="N142">
        <f t="shared" si="42"/>
        <v>6.282007298799611</v>
      </c>
      <c r="O142">
        <f t="shared" si="43"/>
        <v>1.1128645216129565</v>
      </c>
      <c r="P142">
        <f t="shared" si="44"/>
        <v>9.1322015914115318E-2</v>
      </c>
      <c r="Q142">
        <f t="shared" si="45"/>
        <v>44.175267014828115</v>
      </c>
      <c r="R142">
        <f t="shared" si="46"/>
        <v>7.4873333923437482</v>
      </c>
      <c r="S142">
        <v>0.1</v>
      </c>
      <c r="T142">
        <f t="shared" si="47"/>
        <v>3.7063843062917705</v>
      </c>
      <c r="U142">
        <v>20</v>
      </c>
      <c r="V142">
        <f t="shared" si="48"/>
        <v>883.50534029656228</v>
      </c>
    </row>
    <row r="143" spans="1:22">
      <c r="A143">
        <v>2.8570000000000002</v>
      </c>
      <c r="B143">
        <v>500</v>
      </c>
      <c r="C143" s="6">
        <f t="shared" si="33"/>
        <v>3.3761027636523076E-2</v>
      </c>
      <c r="D143" s="11">
        <v>6</v>
      </c>
      <c r="E143">
        <f t="shared" si="34"/>
        <v>0.16342093211712688</v>
      </c>
      <c r="F143" s="7">
        <v>0.5</v>
      </c>
      <c r="G143">
        <f t="shared" si="35"/>
        <v>68.78962576458656</v>
      </c>
      <c r="H143">
        <f t="shared" si="36"/>
        <v>0.18879855880853852</v>
      </c>
      <c r="I143">
        <f t="shared" si="37"/>
        <v>82.685500208119052</v>
      </c>
      <c r="J143">
        <f t="shared" si="38"/>
        <v>6.7621594393308435E-2</v>
      </c>
      <c r="K143">
        <f t="shared" si="39"/>
        <v>77.448321242608714</v>
      </c>
      <c r="L143">
        <f t="shared" si="40"/>
        <v>0.42179305289616609</v>
      </c>
      <c r="M143">
        <f t="shared" si="41"/>
        <v>37.904342824113264</v>
      </c>
      <c r="N143">
        <f t="shared" si="42"/>
        <v>6.3173904706855444</v>
      </c>
      <c r="O143">
        <f t="shared" si="43"/>
        <v>1.1326780850427267</v>
      </c>
      <c r="P143">
        <f t="shared" si="44"/>
        <v>9.1836383763811466E-2</v>
      </c>
      <c r="Q143">
        <f t="shared" si="45"/>
        <v>44.781157384005787</v>
      </c>
      <c r="R143">
        <f t="shared" si="46"/>
        <v>7.4635262306676315</v>
      </c>
      <c r="S143">
        <v>0.1</v>
      </c>
      <c r="T143">
        <f t="shared" si="47"/>
        <v>3.7904342824113266</v>
      </c>
      <c r="U143">
        <v>20</v>
      </c>
      <c r="V143">
        <f t="shared" si="48"/>
        <v>895.62314768011572</v>
      </c>
    </row>
    <row r="144" spans="1:22">
      <c r="A144">
        <v>2.8570000000000002</v>
      </c>
      <c r="B144">
        <v>500</v>
      </c>
      <c r="C144" s="6">
        <f t="shared" si="33"/>
        <v>3.3761027636523076E-2</v>
      </c>
      <c r="D144" s="11">
        <v>6.1</v>
      </c>
      <c r="E144">
        <f t="shared" si="34"/>
        <v>0.16610706513734355</v>
      </c>
      <c r="F144" s="7">
        <v>0.5</v>
      </c>
      <c r="G144">
        <f t="shared" si="35"/>
        <v>68.78962576458656</v>
      </c>
      <c r="H144">
        <f t="shared" si="36"/>
        <v>0.18895465872454437</v>
      </c>
      <c r="I144">
        <f t="shared" si="37"/>
        <v>84.133096220417556</v>
      </c>
      <c r="J144">
        <f t="shared" si="38"/>
        <v>6.8745850867032096E-2</v>
      </c>
      <c r="K144">
        <f t="shared" si="39"/>
        <v>78.721331317603372</v>
      </c>
      <c r="L144">
        <f t="shared" si="40"/>
        <v>0.42348964258072375</v>
      </c>
      <c r="M144">
        <f t="shared" si="41"/>
        <v>38.749433365984764</v>
      </c>
      <c r="N144">
        <f t="shared" si="42"/>
        <v>6.3523661255712733</v>
      </c>
      <c r="O144">
        <f t="shared" si="43"/>
        <v>1.1525081674029802</v>
      </c>
      <c r="P144">
        <f t="shared" si="44"/>
        <v>9.2344827508009514E-2</v>
      </c>
      <c r="Q144">
        <f t="shared" si="45"/>
        <v>45.383662854432792</v>
      </c>
      <c r="R144">
        <f t="shared" si="46"/>
        <v>7.4399447302348847</v>
      </c>
      <c r="S144">
        <v>0.1</v>
      </c>
      <c r="T144">
        <f t="shared" si="47"/>
        <v>3.8749433365984767</v>
      </c>
      <c r="U144">
        <v>20</v>
      </c>
      <c r="V144">
        <f t="shared" si="48"/>
        <v>907.67325708865587</v>
      </c>
    </row>
    <row r="145" spans="1:22">
      <c r="A145">
        <v>2.8570000000000002</v>
      </c>
      <c r="B145">
        <v>500</v>
      </c>
      <c r="C145" s="6">
        <f t="shared" si="33"/>
        <v>3.3761027636523076E-2</v>
      </c>
      <c r="D145" s="11">
        <v>6.2</v>
      </c>
      <c r="E145">
        <f t="shared" si="34"/>
        <v>0.168789915689947</v>
      </c>
      <c r="F145" s="7">
        <v>0.5</v>
      </c>
      <c r="G145">
        <f t="shared" si="35"/>
        <v>68.78962576458656</v>
      </c>
      <c r="H145">
        <f t="shared" si="36"/>
        <v>0.18910834625065981</v>
      </c>
      <c r="I145">
        <f t="shared" si="37"/>
        <v>85.58187932511612</v>
      </c>
      <c r="J145">
        <f t="shared" si="38"/>
        <v>6.9869970189855177E-2</v>
      </c>
      <c r="K145">
        <f t="shared" si="39"/>
        <v>79.9927857680958</v>
      </c>
      <c r="L145">
        <f t="shared" si="40"/>
        <v>0.42516279788313283</v>
      </c>
      <c r="M145">
        <f t="shared" si="41"/>
        <v>39.599050164649974</v>
      </c>
      <c r="N145">
        <f t="shared" si="42"/>
        <v>6.3869435749435439</v>
      </c>
      <c r="O145">
        <f t="shared" si="43"/>
        <v>1.1723545113029605</v>
      </c>
      <c r="P145">
        <f t="shared" si="44"/>
        <v>9.2847482508497559E-2</v>
      </c>
      <c r="Q145">
        <f t="shared" si="45"/>
        <v>45.982829160466146</v>
      </c>
      <c r="R145">
        <f t="shared" si="46"/>
        <v>7.4165853484622817</v>
      </c>
      <c r="S145">
        <v>0.1</v>
      </c>
      <c r="T145">
        <f t="shared" si="47"/>
        <v>3.9599050164649974</v>
      </c>
      <c r="U145">
        <v>20</v>
      </c>
      <c r="V145">
        <f t="shared" si="48"/>
        <v>919.65658320932289</v>
      </c>
    </row>
    <row r="146" spans="1:22">
      <c r="A146">
        <v>2.8570000000000002</v>
      </c>
      <c r="B146">
        <v>500</v>
      </c>
      <c r="C146" s="6">
        <f t="shared" si="33"/>
        <v>3.3761027636523076E-2</v>
      </c>
      <c r="D146" s="11">
        <v>6.3</v>
      </c>
      <c r="E146">
        <f t="shared" si="34"/>
        <v>0.17146945964467888</v>
      </c>
      <c r="F146" s="7">
        <v>0.5</v>
      </c>
      <c r="G146">
        <f t="shared" si="35"/>
        <v>68.78962576458656</v>
      </c>
      <c r="H146">
        <f t="shared" si="36"/>
        <v>0.18925969668862774</v>
      </c>
      <c r="I146">
        <f t="shared" si="37"/>
        <v>87.031831323967509</v>
      </c>
      <c r="J146">
        <f t="shared" si="38"/>
        <v>7.0993950130547323E-2</v>
      </c>
      <c r="K146">
        <f t="shared" si="39"/>
        <v>81.262673158292714</v>
      </c>
      <c r="L146">
        <f t="shared" si="40"/>
        <v>0.42681308285105934</v>
      </c>
      <c r="M146">
        <f t="shared" si="41"/>
        <v>40.453130217083739</v>
      </c>
      <c r="N146">
        <f t="shared" si="42"/>
        <v>6.4211317804894827</v>
      </c>
      <c r="O146">
        <f t="shared" si="43"/>
        <v>1.1922168674516098</v>
      </c>
      <c r="P146">
        <f t="shared" si="44"/>
        <v>9.3344479042000134E-2</v>
      </c>
      <c r="Q146">
        <f t="shared" si="45"/>
        <v>46.57870110688377</v>
      </c>
      <c r="R146">
        <f t="shared" si="46"/>
        <v>7.393444620140281</v>
      </c>
      <c r="S146">
        <v>0.1</v>
      </c>
      <c r="T146">
        <f t="shared" si="47"/>
        <v>4.0453130217083739</v>
      </c>
      <c r="U146">
        <v>20</v>
      </c>
      <c r="V146">
        <f t="shared" si="48"/>
        <v>931.57402213767546</v>
      </c>
    </row>
    <row r="147" spans="1:22">
      <c r="A147">
        <v>2.8570000000000002</v>
      </c>
      <c r="B147">
        <v>500</v>
      </c>
      <c r="C147" s="6">
        <f t="shared" si="33"/>
        <v>3.3761027636523076E-2</v>
      </c>
      <c r="D147" s="11">
        <v>6.4</v>
      </c>
      <c r="E147">
        <f t="shared" si="34"/>
        <v>0.17414567410127069</v>
      </c>
      <c r="F147" s="7">
        <v>0.5</v>
      </c>
      <c r="G147">
        <f t="shared" si="35"/>
        <v>68.78962576458656</v>
      </c>
      <c r="H147">
        <f t="shared" si="36"/>
        <v>0.18940878184023607</v>
      </c>
      <c r="I147">
        <f t="shared" si="37"/>
        <v>88.482934582300061</v>
      </c>
      <c r="J147">
        <f t="shared" si="38"/>
        <v>7.2117788458712334E-2</v>
      </c>
      <c r="K147">
        <f t="shared" si="39"/>
        <v>82.530982635316633</v>
      </c>
      <c r="L147">
        <f t="shared" si="40"/>
        <v>0.42844104010986961</v>
      </c>
      <c r="M147">
        <f t="shared" si="41"/>
        <v>41.311611988548066</v>
      </c>
      <c r="N147">
        <f t="shared" si="42"/>
        <v>6.4549393732106353</v>
      </c>
      <c r="O147">
        <f t="shared" si="43"/>
        <v>1.212094994278083</v>
      </c>
      <c r="P147">
        <f t="shared" si="44"/>
        <v>9.383594257804044E-2</v>
      </c>
      <c r="Q147">
        <f t="shared" si="45"/>
        <v>47.171322593751995</v>
      </c>
      <c r="R147">
        <f t="shared" si="46"/>
        <v>7.3705191552737492</v>
      </c>
      <c r="S147">
        <v>0.1</v>
      </c>
      <c r="T147">
        <f t="shared" si="47"/>
        <v>4.1311611988548069</v>
      </c>
      <c r="U147">
        <v>20</v>
      </c>
      <c r="V147">
        <f t="shared" si="48"/>
        <v>943.4264518750399</v>
      </c>
    </row>
    <row r="148" spans="1:22">
      <c r="A148">
        <v>2.8570000000000002</v>
      </c>
      <c r="B148">
        <v>500</v>
      </c>
      <c r="C148" s="6">
        <f t="shared" si="33"/>
        <v>3.3761027636523076E-2</v>
      </c>
      <c r="D148" s="11">
        <v>6.5</v>
      </c>
      <c r="E148">
        <f t="shared" si="34"/>
        <v>0.17681853733178932</v>
      </c>
      <c r="F148" s="7">
        <v>0.5</v>
      </c>
      <c r="G148">
        <f t="shared" si="35"/>
        <v>68.78962576458656</v>
      </c>
      <c r="H148">
        <f t="shared" si="36"/>
        <v>0.18955567022176173</v>
      </c>
      <c r="I148">
        <f t="shared" si="37"/>
        <v>89.935172003025627</v>
      </c>
      <c r="J148">
        <f t="shared" si="38"/>
        <v>7.3241482944801387E-2</v>
      </c>
      <c r="K148">
        <f t="shared" si="39"/>
        <v>83.797703901882386</v>
      </c>
      <c r="L148">
        <f t="shared" si="40"/>
        <v>0.43004719202813202</v>
      </c>
      <c r="M148">
        <f t="shared" si="41"/>
        <v>42.174435362552607</v>
      </c>
      <c r="N148">
        <f t="shared" si="42"/>
        <v>6.4883746711619397</v>
      </c>
      <c r="O148">
        <f t="shared" si="43"/>
        <v>1.2319886575756935</v>
      </c>
      <c r="P148">
        <f t="shared" si="44"/>
        <v>9.4321994036813114E-2</v>
      </c>
      <c r="Q148">
        <f t="shared" si="45"/>
        <v>47.76073664047302</v>
      </c>
      <c r="R148">
        <f t="shared" si="46"/>
        <v>7.3478056369958491</v>
      </c>
      <c r="S148">
        <v>0.1</v>
      </c>
      <c r="T148">
        <f t="shared" si="47"/>
        <v>4.2174435362552609</v>
      </c>
      <c r="U148">
        <v>20</v>
      </c>
      <c r="V148">
        <f t="shared" si="48"/>
        <v>955.21473280946043</v>
      </c>
    </row>
    <row r="149" spans="1:22">
      <c r="A149">
        <v>2.8570000000000002</v>
      </c>
      <c r="B149">
        <v>500</v>
      </c>
      <c r="C149" s="6">
        <f t="shared" si="33"/>
        <v>3.3761027636523076E-2</v>
      </c>
      <c r="D149" s="11">
        <v>6.6</v>
      </c>
      <c r="E149">
        <f t="shared" si="34"/>
        <v>0.17948802872645062</v>
      </c>
      <c r="F149" s="7">
        <v>0.5</v>
      </c>
      <c r="G149">
        <f t="shared" si="35"/>
        <v>68.78962576458656</v>
      </c>
      <c r="H149">
        <f t="shared" si="36"/>
        <v>0.18970042726220129</v>
      </c>
      <c r="I149">
        <f t="shared" si="37"/>
        <v>91.388527002228344</v>
      </c>
      <c r="J149">
        <f t="shared" si="38"/>
        <v>7.4365031360126427E-2</v>
      </c>
      <c r="K149">
        <f t="shared" si="39"/>
        <v>85.062827190617085</v>
      </c>
      <c r="L149">
        <f t="shared" si="40"/>
        <v>0.43163204180006542</v>
      </c>
      <c r="M149">
        <f t="shared" si="41"/>
        <v>43.041541593183439</v>
      </c>
      <c r="N149">
        <f t="shared" si="42"/>
        <v>6.5214456959368849</v>
      </c>
      <c r="O149">
        <f t="shared" si="43"/>
        <v>1.2518976301675115</v>
      </c>
      <c r="P149">
        <f t="shared" si="44"/>
        <v>9.4802750028830318E-2</v>
      </c>
      <c r="Q149">
        <f t="shared" si="45"/>
        <v>48.346985409044905</v>
      </c>
      <c r="R149">
        <f t="shared" si="46"/>
        <v>7.3253008195522584</v>
      </c>
      <c r="S149">
        <v>0.1</v>
      </c>
      <c r="T149">
        <f t="shared" si="47"/>
        <v>4.3041541593183439</v>
      </c>
      <c r="U149">
        <v>20</v>
      </c>
      <c r="V149">
        <f t="shared" si="48"/>
        <v>966.93970818089815</v>
      </c>
    </row>
    <row r="150" spans="1:22">
      <c r="A150">
        <v>2.8570000000000002</v>
      </c>
      <c r="B150">
        <v>500</v>
      </c>
      <c r="C150" s="6">
        <f t="shared" si="33"/>
        <v>3.3761027636523076E-2</v>
      </c>
      <c r="D150" s="11">
        <v>6.7</v>
      </c>
      <c r="E150">
        <f t="shared" si="34"/>
        <v>0.18215412874264147</v>
      </c>
      <c r="F150" s="7">
        <v>0.5</v>
      </c>
      <c r="G150">
        <f t="shared" si="35"/>
        <v>68.78962576458656</v>
      </c>
      <c r="H150">
        <f t="shared" si="36"/>
        <v>0.18984311548673807</v>
      </c>
      <c r="I150">
        <f t="shared" si="37"/>
        <v>92.842983486214962</v>
      </c>
      <c r="J150">
        <f t="shared" si="38"/>
        <v>7.5488431476873244E-2</v>
      </c>
      <c r="K150">
        <f t="shared" si="39"/>
        <v>86.326343239900666</v>
      </c>
      <c r="L150">
        <f t="shared" si="40"/>
        <v>0.433196074452181</v>
      </c>
      <c r="M150">
        <f t="shared" si="41"/>
        <v>43.91287325965083</v>
      </c>
      <c r="N150">
        <f t="shared" si="42"/>
        <v>6.5541601880075868</v>
      </c>
      <c r="O150">
        <f t="shared" si="43"/>
        <v>1.2718216915919858</v>
      </c>
      <c r="P150">
        <f t="shared" si="44"/>
        <v>9.5278323077921431E-2</v>
      </c>
      <c r="Q150">
        <f t="shared" si="45"/>
        <v>48.930110226564132</v>
      </c>
      <c r="R150">
        <f t="shared" si="46"/>
        <v>7.3030015263528556</v>
      </c>
      <c r="S150">
        <v>0.1</v>
      </c>
      <c r="T150">
        <f t="shared" si="47"/>
        <v>4.3912873259650835</v>
      </c>
      <c r="U150">
        <v>20</v>
      </c>
      <c r="V150">
        <f t="shared" si="48"/>
        <v>978.60220453128261</v>
      </c>
    </row>
    <row r="151" spans="1:22">
      <c r="A151">
        <v>2.8570000000000002</v>
      </c>
      <c r="B151">
        <v>500</v>
      </c>
      <c r="C151" s="6">
        <f t="shared" si="33"/>
        <v>3.3761027636523076E-2</v>
      </c>
      <c r="D151" s="11">
        <v>6.8</v>
      </c>
      <c r="E151">
        <f t="shared" si="34"/>
        <v>0.18481681885691525</v>
      </c>
      <c r="F151" s="7">
        <v>0.5</v>
      </c>
      <c r="G151">
        <f t="shared" si="35"/>
        <v>68.78962576458656</v>
      </c>
      <c r="H151">
        <f t="shared" si="36"/>
        <v>0.18998379468674839</v>
      </c>
      <c r="I151">
        <f t="shared" si="37"/>
        <v>94.298525829918901</v>
      </c>
      <c r="J151">
        <f t="shared" si="38"/>
        <v>7.6611681068114973E-2</v>
      </c>
      <c r="K151">
        <f t="shared" si="39"/>
        <v>87.588243271115715</v>
      </c>
      <c r="L151">
        <f t="shared" si="40"/>
        <v>0.43473975778062812</v>
      </c>
      <c r="M151">
        <f t="shared" si="41"/>
        <v>44.788374222918769</v>
      </c>
      <c r="N151">
        <f t="shared" si="42"/>
        <v>6.5865256210174659</v>
      </c>
      <c r="O151">
        <f t="shared" si="43"/>
        <v>1.2917606278071083</v>
      </c>
      <c r="P151">
        <f t="shared" si="44"/>
        <v>9.5748821829006972E-2</v>
      </c>
      <c r="Q151">
        <f t="shared" si="45"/>
        <v>49.510151607000132</v>
      </c>
      <c r="R151">
        <f t="shared" si="46"/>
        <v>7.2809046480882547</v>
      </c>
      <c r="S151">
        <v>0.1</v>
      </c>
      <c r="T151">
        <f t="shared" si="47"/>
        <v>4.4788374222918774</v>
      </c>
      <c r="U151">
        <v>20</v>
      </c>
      <c r="V151">
        <f t="shared" si="48"/>
        <v>990.20303214000262</v>
      </c>
    </row>
    <row r="152" spans="1:22">
      <c r="A152">
        <v>2.8570000000000002</v>
      </c>
      <c r="B152">
        <v>500</v>
      </c>
      <c r="C152" s="6">
        <f t="shared" si="33"/>
        <v>3.3761027636523076E-2</v>
      </c>
      <c r="D152" s="11">
        <v>6.9</v>
      </c>
      <c r="E152">
        <f t="shared" si="34"/>
        <v>0.18747608151974723</v>
      </c>
      <c r="F152" s="7">
        <v>0.5</v>
      </c>
      <c r="G152">
        <f t="shared" si="35"/>
        <v>68.78962576458656</v>
      </c>
      <c r="H152">
        <f t="shared" si="36"/>
        <v>0.19012252207751762</v>
      </c>
      <c r="I152">
        <f t="shared" si="37"/>
        <v>95.755138856559967</v>
      </c>
      <c r="J152">
        <f t="shared" si="38"/>
        <v>7.773477790782507E-2</v>
      </c>
      <c r="K152">
        <f t="shared" si="39"/>
        <v>88.848518967205095</v>
      </c>
      <c r="L152">
        <f t="shared" si="40"/>
        <v>0.43626354322509875</v>
      </c>
      <c r="M152">
        <f t="shared" si="41"/>
        <v>45.667989584290154</v>
      </c>
      <c r="N152">
        <f t="shared" si="42"/>
        <v>6.6185492151145144</v>
      </c>
      <c r="O152">
        <f t="shared" si="43"/>
        <v>1.3117142309117804</v>
      </c>
      <c r="P152">
        <f t="shared" si="44"/>
        <v>9.6214351241925136E-2</v>
      </c>
      <c r="Q152">
        <f t="shared" si="45"/>
        <v>50.087149272269812</v>
      </c>
      <c r="R152">
        <f t="shared" si="46"/>
        <v>7.2590071409086683</v>
      </c>
      <c r="S152">
        <v>0.1</v>
      </c>
      <c r="T152">
        <f t="shared" si="47"/>
        <v>4.5667989584290156</v>
      </c>
      <c r="U152">
        <v>20</v>
      </c>
      <c r="V152">
        <f t="shared" si="48"/>
        <v>1001.7429854453962</v>
      </c>
    </row>
    <row r="153" spans="1:22">
      <c r="A153">
        <v>2.8570000000000002</v>
      </c>
      <c r="B153">
        <v>500</v>
      </c>
      <c r="C153" s="6">
        <f t="shared" si="33"/>
        <v>3.3761027636523076E-2</v>
      </c>
      <c r="D153" s="11">
        <v>7</v>
      </c>
      <c r="E153">
        <f t="shared" si="34"/>
        <v>0.19013190011285114</v>
      </c>
      <c r="F153" s="7">
        <v>0.5</v>
      </c>
      <c r="G153">
        <f t="shared" si="35"/>
        <v>68.78962576458656</v>
      </c>
      <c r="H153">
        <f t="shared" si="36"/>
        <v>0.19025935244471673</v>
      </c>
      <c r="I153">
        <f t="shared" si="37"/>
        <v>97.212807818468391</v>
      </c>
      <c r="J153">
        <f t="shared" si="38"/>
        <v>7.8857719770890761E-2</v>
      </c>
      <c r="K153">
        <f t="shared" si="39"/>
        <v>90.107162452443461</v>
      </c>
      <c r="L153">
        <f t="shared" si="40"/>
        <v>0.43776786668455681</v>
      </c>
      <c r="M153">
        <f t="shared" si="41"/>
        <v>46.5516656458299</v>
      </c>
      <c r="N153">
        <f t="shared" si="42"/>
        <v>6.6502379494042714</v>
      </c>
      <c r="O153">
        <f t="shared" si="43"/>
        <v>1.3316822988831287</v>
      </c>
      <c r="P153">
        <f t="shared" si="44"/>
        <v>9.667501277246178E-2</v>
      </c>
      <c r="Q153">
        <f t="shared" si="45"/>
        <v>50.661142172638492</v>
      </c>
      <c r="R153">
        <f t="shared" si="46"/>
        <v>7.2373060246626419</v>
      </c>
      <c r="S153">
        <v>0.1</v>
      </c>
      <c r="T153">
        <f t="shared" si="47"/>
        <v>4.6551665645829905</v>
      </c>
      <c r="U153">
        <v>20</v>
      </c>
      <c r="V153">
        <f t="shared" si="48"/>
        <v>1013.2228434527699</v>
      </c>
    </row>
    <row r="154" spans="1:22">
      <c r="A154">
        <v>2.8570000000000002</v>
      </c>
      <c r="B154">
        <v>500</v>
      </c>
      <c r="C154" s="6">
        <f t="shared" si="33"/>
        <v>3.3761027636523076E-2</v>
      </c>
      <c r="D154" s="11">
        <v>7.1</v>
      </c>
      <c r="E154">
        <f t="shared" si="34"/>
        <v>0.19278425890887943</v>
      </c>
      <c r="F154" s="7">
        <v>0.5</v>
      </c>
      <c r="G154">
        <f t="shared" si="35"/>
        <v>68.78962576458656</v>
      </c>
      <c r="H154">
        <f t="shared" si="36"/>
        <v>0.19039433828059046</v>
      </c>
      <c r="I154">
        <f t="shared" si="37"/>
        <v>98.671518378992133</v>
      </c>
      <c r="J154">
        <f t="shared" si="38"/>
        <v>7.9980504433126112E-2</v>
      </c>
      <c r="K154">
        <f t="shared" si="39"/>
        <v>91.364166273338512</v>
      </c>
      <c r="L154">
        <f t="shared" si="40"/>
        <v>0.43925314927956294</v>
      </c>
      <c r="M154">
        <f t="shared" si="41"/>
        <v>47.439349872519188</v>
      </c>
      <c r="N154">
        <f t="shared" si="42"/>
        <v>6.6815985735942522</v>
      </c>
      <c r="O154">
        <f t="shared" si="43"/>
        <v>1.3516646353286594</v>
      </c>
      <c r="P154">
        <f t="shared" si="44"/>
        <v>9.7130904541626276E-2</v>
      </c>
      <c r="Q154">
        <f t="shared" si="45"/>
        <v>51.232168506472945</v>
      </c>
      <c r="R154">
        <f t="shared" si="46"/>
        <v>7.2157983811933732</v>
      </c>
      <c r="S154">
        <v>0.1</v>
      </c>
      <c r="T154">
        <f t="shared" si="47"/>
        <v>4.7439349872519188</v>
      </c>
      <c r="U154">
        <v>20</v>
      </c>
      <c r="V154">
        <f t="shared" si="48"/>
        <v>1024.6433701294588</v>
      </c>
    </row>
    <row r="155" spans="1:22">
      <c r="A155">
        <v>2.8570000000000002</v>
      </c>
      <c r="B155">
        <v>500</v>
      </c>
      <c r="C155" s="6">
        <f t="shared" si="33"/>
        <v>3.3761027636523076E-2</v>
      </c>
      <c r="D155" s="11">
        <v>7.2</v>
      </c>
      <c r="E155">
        <f t="shared" si="34"/>
        <v>0.19543314303334069</v>
      </c>
      <c r="F155" s="7">
        <v>0.5</v>
      </c>
      <c r="G155">
        <f t="shared" si="35"/>
        <v>68.78962576458656</v>
      </c>
      <c r="H155">
        <f t="shared" si="36"/>
        <v>0.19052752991071234</v>
      </c>
      <c r="I155">
        <f t="shared" si="37"/>
        <v>100.13125659541086</v>
      </c>
      <c r="J155">
        <f t="shared" si="38"/>
        <v>8.1103129671285412E-2</v>
      </c>
      <c r="K155">
        <f t="shared" si="39"/>
        <v>92.619523380582805</v>
      </c>
      <c r="L155">
        <f t="shared" si="40"/>
        <v>0.44071979806548589</v>
      </c>
      <c r="M155">
        <f t="shared" si="41"/>
        <v>48.33099085604006</v>
      </c>
      <c r="N155">
        <f t="shared" si="42"/>
        <v>6.712637618894453</v>
      </c>
      <c r="O155">
        <f t="shared" si="43"/>
        <v>1.3716610492522037</v>
      </c>
      <c r="P155">
        <f t="shared" si="44"/>
        <v>9.7582121494113022E-2</v>
      </c>
      <c r="Q155">
        <f t="shared" si="45"/>
        <v>51.800265739370801</v>
      </c>
      <c r="R155">
        <f t="shared" si="46"/>
        <v>7.1944813526903886</v>
      </c>
      <c r="S155">
        <v>0.1</v>
      </c>
      <c r="T155">
        <f t="shared" si="47"/>
        <v>4.8330990856040064</v>
      </c>
      <c r="U155">
        <v>20</v>
      </c>
      <c r="V155">
        <f t="shared" si="48"/>
        <v>1036.005314787416</v>
      </c>
    </row>
    <row r="156" spans="1:22">
      <c r="A156">
        <v>2.8570000000000002</v>
      </c>
      <c r="B156">
        <v>500</v>
      </c>
      <c r="C156" s="6">
        <f t="shared" si="33"/>
        <v>3.3761027636523076E-2</v>
      </c>
      <c r="D156" s="11">
        <v>7.3</v>
      </c>
      <c r="E156">
        <f t="shared" si="34"/>
        <v>0.19807853842858442</v>
      </c>
      <c r="F156" s="7">
        <v>0.5</v>
      </c>
      <c r="G156">
        <f t="shared" si="35"/>
        <v>68.78962576458656</v>
      </c>
      <c r="H156">
        <f t="shared" si="36"/>
        <v>0.19065897561208164</v>
      </c>
      <c r="I156">
        <f t="shared" si="37"/>
        <v>101.59200890278802</v>
      </c>
      <c r="J156">
        <f t="shared" si="38"/>
        <v>8.222559326307613E-2</v>
      </c>
      <c r="K156">
        <f t="shared" si="39"/>
        <v>93.873227111985528</v>
      </c>
      <c r="L156">
        <f t="shared" si="40"/>
        <v>0.44216820670050527</v>
      </c>
      <c r="M156">
        <f t="shared" si="41"/>
        <v>49.226538280098396</v>
      </c>
      <c r="N156">
        <f t="shared" si="42"/>
        <v>6.7433614082326567</v>
      </c>
      <c r="O156">
        <f t="shared" si="43"/>
        <v>1.3916713548327126</v>
      </c>
      <c r="P156">
        <f t="shared" si="44"/>
        <v>9.8028755546802113E-2</v>
      </c>
      <c r="Q156">
        <f t="shared" si="45"/>
        <v>52.365470622689628</v>
      </c>
      <c r="R156">
        <f t="shared" si="46"/>
        <v>7.1733521400944698</v>
      </c>
      <c r="S156">
        <v>0.1</v>
      </c>
      <c r="T156">
        <f t="shared" si="47"/>
        <v>4.9226538280098397</v>
      </c>
      <c r="U156">
        <v>20</v>
      </c>
      <c r="V156">
        <f t="shared" si="48"/>
        <v>1047.3094124537924</v>
      </c>
    </row>
    <row r="157" spans="1:22">
      <c r="A157">
        <v>2.8570000000000002</v>
      </c>
      <c r="B157">
        <v>500</v>
      </c>
      <c r="C157" s="6">
        <f t="shared" si="33"/>
        <v>3.3761027636523076E-2</v>
      </c>
      <c r="D157" s="11">
        <v>7.4</v>
      </c>
      <c r="E157">
        <f t="shared" si="34"/>
        <v>0.20072043181971325</v>
      </c>
      <c r="F157" s="7">
        <v>0.5</v>
      </c>
      <c r="G157">
        <f t="shared" si="35"/>
        <v>68.78962576458656</v>
      </c>
      <c r="H157">
        <f t="shared" si="36"/>
        <v>0.19078872172326358</v>
      </c>
      <c r="I157">
        <f t="shared" si="37"/>
        <v>103.05376209869712</v>
      </c>
      <c r="J157">
        <f t="shared" si="38"/>
        <v>8.3347892987172462E-2</v>
      </c>
      <c r="K157">
        <f t="shared" si="39"/>
        <v>95.125271176317639</v>
      </c>
      <c r="L157">
        <f t="shared" si="40"/>
        <v>0.44359875607192767</v>
      </c>
      <c r="M157">
        <f t="shared" si="41"/>
        <v>50.125942887198789</v>
      </c>
      <c r="N157">
        <f t="shared" si="42"/>
        <v>6.7737760658376738</v>
      </c>
      <c r="O157">
        <f t="shared" si="43"/>
        <v>1.4116953712150291</v>
      </c>
      <c r="P157">
        <f t="shared" si="44"/>
        <v>9.8470895728071647E-2</v>
      </c>
      <c r="Q157">
        <f t="shared" si="45"/>
        <v>52.927819211498331</v>
      </c>
      <c r="R157">
        <f t="shared" si="46"/>
        <v>7.1524080015538285</v>
      </c>
      <c r="S157">
        <v>0.1</v>
      </c>
      <c r="T157">
        <f t="shared" si="47"/>
        <v>5.0125942887198791</v>
      </c>
      <c r="U157">
        <v>20</v>
      </c>
      <c r="V157">
        <f t="shared" si="48"/>
        <v>1058.5563842299666</v>
      </c>
    </row>
    <row r="158" spans="1:22">
      <c r="A158">
        <v>2.8570000000000002</v>
      </c>
      <c r="B158">
        <v>500</v>
      </c>
      <c r="C158" s="6">
        <f t="shared" si="33"/>
        <v>3.3761027636523076E-2</v>
      </c>
      <c r="D158" s="11">
        <v>7.5</v>
      </c>
      <c r="E158">
        <f t="shared" si="34"/>
        <v>0.20335881068229436</v>
      </c>
      <c r="F158" s="7">
        <v>0.5</v>
      </c>
      <c r="G158">
        <f t="shared" si="35"/>
        <v>68.78962576458656</v>
      </c>
      <c r="H158">
        <f t="shared" si="36"/>
        <v>0.19091681274720756</v>
      </c>
      <c r="I158">
        <f t="shared" si="37"/>
        <v>104.51650332876326</v>
      </c>
      <c r="J158">
        <f t="shared" si="38"/>
        <v>8.447002662322807E-2</v>
      </c>
      <c r="K158">
        <f t="shared" si="39"/>
        <v>96.375649638009676</v>
      </c>
      <c r="L158">
        <f t="shared" si="40"/>
        <v>0.4450118148840303</v>
      </c>
      <c r="M158">
        <f t="shared" si="41"/>
        <v>51.02915644679171</v>
      </c>
      <c r="N158">
        <f t="shared" si="42"/>
        <v>6.8038875262388947</v>
      </c>
      <c r="O158">
        <f t="shared" si="43"/>
        <v>1.4317329223118256</v>
      </c>
      <c r="P158">
        <f t="shared" si="44"/>
        <v>9.8908628308624832E-2</v>
      </c>
      <c r="Q158">
        <f t="shared" si="45"/>
        <v>53.487346881971554</v>
      </c>
      <c r="R158">
        <f t="shared" si="46"/>
        <v>7.1316462509295402</v>
      </c>
      <c r="S158">
        <v>0.1</v>
      </c>
      <c r="T158">
        <f t="shared" si="47"/>
        <v>5.1029156446791717</v>
      </c>
      <c r="U158">
        <v>20</v>
      </c>
      <c r="V158">
        <f t="shared" si="48"/>
        <v>1069.7469376394311</v>
      </c>
    </row>
    <row r="159" spans="1:22">
      <c r="A159">
        <v>2.8570000000000002</v>
      </c>
      <c r="B159">
        <v>500</v>
      </c>
      <c r="C159" s="6">
        <f t="shared" si="33"/>
        <v>3.3761027636523076E-2</v>
      </c>
      <c r="D159" s="11">
        <v>7.6</v>
      </c>
      <c r="E159">
        <f t="shared" si="34"/>
        <v>0.2059936632117548</v>
      </c>
      <c r="F159" s="7">
        <v>0.5</v>
      </c>
      <c r="G159">
        <f t="shared" si="35"/>
        <v>68.78962576458656</v>
      </c>
      <c r="H159">
        <f t="shared" si="36"/>
        <v>0.19104329144732279</v>
      </c>
      <c r="I159">
        <f t="shared" si="37"/>
        <v>105.98022007296738</v>
      </c>
      <c r="J159">
        <f t="shared" si="38"/>
        <v>8.5591991951889712E-2</v>
      </c>
      <c r="K159">
        <f t="shared" si="39"/>
        <v>97.624356902647563</v>
      </c>
      <c r="L159">
        <f t="shared" si="40"/>
        <v>0.44640774021034679</v>
      </c>
      <c r="M159">
        <f t="shared" si="41"/>
        <v>51.936131724719083</v>
      </c>
      <c r="N159">
        <f t="shared" si="42"/>
        <v>6.8337015427261951</v>
      </c>
      <c r="O159">
        <f t="shared" si="43"/>
        <v>1.4517838366159916</v>
      </c>
      <c r="P159">
        <f t="shared" si="44"/>
        <v>9.9342036924472382E-2</v>
      </c>
      <c r="Q159">
        <f t="shared" si="45"/>
        <v>54.044088348248302</v>
      </c>
      <c r="R159">
        <f t="shared" si="46"/>
        <v>7.1110642563484614</v>
      </c>
      <c r="S159">
        <v>0.1</v>
      </c>
      <c r="T159">
        <f t="shared" si="47"/>
        <v>5.1936131724719088</v>
      </c>
      <c r="U159">
        <v>20</v>
      </c>
      <c r="V159">
        <f t="shared" si="48"/>
        <v>1080.8817669649661</v>
      </c>
    </row>
    <row r="160" spans="1:22">
      <c r="A160">
        <v>2.8570000000000002</v>
      </c>
      <c r="B160">
        <v>500</v>
      </c>
      <c r="C160" s="6">
        <f t="shared" si="33"/>
        <v>3.3761027636523076E-2</v>
      </c>
      <c r="D160" s="11">
        <v>7.7</v>
      </c>
      <c r="E160">
        <f t="shared" si="34"/>
        <v>0.20862497829434815</v>
      </c>
      <c r="F160" s="7">
        <v>0.5</v>
      </c>
      <c r="G160">
        <f t="shared" si="35"/>
        <v>68.78962576458656</v>
      </c>
      <c r="H160">
        <f t="shared" si="36"/>
        <v>0.19116819893733336</v>
      </c>
      <c r="I160">
        <f t="shared" si="37"/>
        <v>107.44490013266181</v>
      </c>
      <c r="J160">
        <f t="shared" si="38"/>
        <v>8.671378675481009E-2</v>
      </c>
      <c r="K160">
        <f t="shared" si="39"/>
        <v>98.871387703213244</v>
      </c>
      <c r="L160">
        <f t="shared" si="40"/>
        <v>0.44778687801304662</v>
      </c>
      <c r="M160">
        <f t="shared" si="41"/>
        <v>52.846822453887967</v>
      </c>
      <c r="N160">
        <f t="shared" si="42"/>
        <v>6.8632236953101255</v>
      </c>
      <c r="O160">
        <f t="shared" si="43"/>
        <v>1.4718479470227646</v>
      </c>
      <c r="P160">
        <f t="shared" si="44"/>
        <v>9.9771202692650302E-2</v>
      </c>
      <c r="Q160">
        <f t="shared" si="45"/>
        <v>54.598077678773848</v>
      </c>
      <c r="R160">
        <f t="shared" si="46"/>
        <v>7.0906594388017981</v>
      </c>
      <c r="S160">
        <v>0.1</v>
      </c>
      <c r="T160">
        <f t="shared" si="47"/>
        <v>5.2846822453887974</v>
      </c>
      <c r="U160">
        <v>20</v>
      </c>
      <c r="V160">
        <f t="shared" si="48"/>
        <v>1091.961553575477</v>
      </c>
    </row>
    <row r="161" spans="1:22">
      <c r="A161">
        <v>2.8570000000000002</v>
      </c>
      <c r="B161">
        <v>500</v>
      </c>
      <c r="C161" s="6">
        <f t="shared" si="33"/>
        <v>3.3761027636523076E-2</v>
      </c>
      <c r="D161" s="11">
        <v>7.8</v>
      </c>
      <c r="E161">
        <f t="shared" si="34"/>
        <v>0.21125274547959538</v>
      </c>
      <c r="F161" s="7">
        <v>0.5</v>
      </c>
      <c r="G161">
        <f t="shared" si="35"/>
        <v>68.78962576458656</v>
      </c>
      <c r="H161">
        <f t="shared" si="36"/>
        <v>0.19129157476539224</v>
      </c>
      <c r="I161">
        <f t="shared" si="37"/>
        <v>108.91053161825251</v>
      </c>
      <c r="J161">
        <f t="shared" si="38"/>
        <v>8.7835408814661176E-2</v>
      </c>
      <c r="K161">
        <f t="shared" si="39"/>
        <v>100.11673708702382</v>
      </c>
      <c r="L161">
        <f t="shared" si="40"/>
        <v>0.44914956363183578</v>
      </c>
      <c r="M161">
        <f t="shared" si="41"/>
        <v>53.761183306108663</v>
      </c>
      <c r="N161">
        <f t="shared" si="42"/>
        <v>6.8924593982190592</v>
      </c>
      <c r="O161">
        <f t="shared" si="43"/>
        <v>1.4919250906609933</v>
      </c>
      <c r="P161">
        <f t="shared" si="44"/>
        <v>0.10019620432020654</v>
      </c>
      <c r="Q161">
        <f t="shared" si="45"/>
        <v>55.149348312143843</v>
      </c>
      <c r="R161">
        <f t="shared" si="46"/>
        <v>7.0704292707876721</v>
      </c>
      <c r="S161">
        <v>0.1</v>
      </c>
      <c r="T161">
        <f t="shared" si="47"/>
        <v>5.3761183306108666</v>
      </c>
      <c r="U161">
        <v>20</v>
      </c>
      <c r="V161">
        <f t="shared" si="48"/>
        <v>1102.9869662428769</v>
      </c>
    </row>
    <row r="162" spans="1:22">
      <c r="A162">
        <v>2.8570000000000002</v>
      </c>
      <c r="B162">
        <v>500</v>
      </c>
      <c r="C162" s="6">
        <f t="shared" si="33"/>
        <v>3.3761027636523076E-2</v>
      </c>
      <c r="D162" s="11">
        <v>7.9</v>
      </c>
      <c r="E162">
        <f t="shared" si="34"/>
        <v>0.21387695495410705</v>
      </c>
      <c r="F162" s="7">
        <v>0.5</v>
      </c>
      <c r="G162">
        <f t="shared" si="35"/>
        <v>68.78962576458656</v>
      </c>
      <c r="H162">
        <f t="shared" si="36"/>
        <v>0.19141345699288947</v>
      </c>
      <c r="I162">
        <f t="shared" si="37"/>
        <v>110.37710293750561</v>
      </c>
      <c r="J162">
        <f t="shared" si="38"/>
        <v>8.8956855915147251E-2</v>
      </c>
      <c r="K162">
        <f t="shared" si="39"/>
        <v>101.36040040332537</v>
      </c>
      <c r="L162">
        <f t="shared" si="40"/>
        <v>0.45049612224458635</v>
      </c>
      <c r="M162">
        <f t="shared" si="41"/>
        <v>54.67916986503694</v>
      </c>
      <c r="N162">
        <f t="shared" si="42"/>
        <v>6.9214139069667011</v>
      </c>
      <c r="O162">
        <f t="shared" si="43"/>
        <v>1.5120151087329536</v>
      </c>
      <c r="P162">
        <f t="shared" si="44"/>
        <v>0.10061711820694189</v>
      </c>
      <c r="Q162">
        <f t="shared" si="45"/>
        <v>55.697933072468672</v>
      </c>
      <c r="R162">
        <f t="shared" si="46"/>
        <v>7.0503712749960341</v>
      </c>
      <c r="S162">
        <v>0.1</v>
      </c>
      <c r="T162">
        <f t="shared" si="47"/>
        <v>5.4679169865036945</v>
      </c>
      <c r="U162">
        <v>20</v>
      </c>
      <c r="V162">
        <f t="shared" si="48"/>
        <v>1113.9586614493735</v>
      </c>
    </row>
    <row r="163" spans="1:22">
      <c r="A163">
        <v>2.8570000000000002</v>
      </c>
      <c r="B163">
        <v>500</v>
      </c>
      <c r="C163" s="6">
        <f t="shared" si="33"/>
        <v>3.3761027636523076E-2</v>
      </c>
      <c r="D163" s="11">
        <v>8</v>
      </c>
      <c r="E163">
        <f t="shared" si="34"/>
        <v>0.21649759751669911</v>
      </c>
      <c r="F163" s="7">
        <v>0.5</v>
      </c>
      <c r="G163">
        <f t="shared" si="35"/>
        <v>68.78962576458656</v>
      </c>
      <c r="H163">
        <f t="shared" si="36"/>
        <v>0.19153388226835139</v>
      </c>
      <c r="I163">
        <f t="shared" si="37"/>
        <v>111.84460278443876</v>
      </c>
      <c r="J163">
        <f t="shared" si="38"/>
        <v>9.0078125841018181E-2</v>
      </c>
      <c r="K163">
        <f t="shared" si="39"/>
        <v>102.60237329149992</v>
      </c>
      <c r="L163">
        <f t="shared" si="40"/>
        <v>0.451826869301719</v>
      </c>
      <c r="M163">
        <f t="shared" si="41"/>
        <v>55.600738600163567</v>
      </c>
      <c r="N163">
        <f t="shared" si="42"/>
        <v>6.9500923250204458</v>
      </c>
      <c r="O163">
        <f t="shared" si="43"/>
        <v>1.5321178463621747</v>
      </c>
      <c r="P163">
        <f t="shared" si="44"/>
        <v>0.10103401854234841</v>
      </c>
      <c r="Q163">
        <f t="shared" si="45"/>
        <v>56.243864184275196</v>
      </c>
      <c r="R163">
        <f t="shared" si="46"/>
        <v>7.0304830230343995</v>
      </c>
      <c r="S163">
        <v>0.1</v>
      </c>
      <c r="T163">
        <f t="shared" si="47"/>
        <v>5.5600738600163568</v>
      </c>
      <c r="U163">
        <v>20</v>
      </c>
      <c r="V163">
        <f t="shared" si="48"/>
        <v>1124.8772836855039</v>
      </c>
    </row>
    <row r="164" spans="1:22">
      <c r="A164">
        <v>2.8570000000000002</v>
      </c>
      <c r="B164">
        <v>500</v>
      </c>
      <c r="C164" s="6">
        <f t="shared" si="33"/>
        <v>3.3761027636523076E-2</v>
      </c>
      <c r="D164" s="11">
        <v>8.1</v>
      </c>
      <c r="E164">
        <f t="shared" si="34"/>
        <v>0.21911466455472506</v>
      </c>
      <c r="F164" s="7">
        <v>0.5</v>
      </c>
      <c r="G164">
        <f t="shared" si="35"/>
        <v>68.78962576458656</v>
      </c>
      <c r="H164">
        <f t="shared" si="36"/>
        <v>0.19165288589679338</v>
      </c>
      <c r="I164">
        <f t="shared" si="37"/>
        <v>113.31302012876105</v>
      </c>
      <c r="J164">
        <f t="shared" si="38"/>
        <v>9.1199216378082315E-2</v>
      </c>
      <c r="K164">
        <f t="shared" si="39"/>
        <v>103.84265166984869</v>
      </c>
      <c r="L164">
        <f t="shared" si="40"/>
        <v>0.45314211093618639</v>
      </c>
      <c r="M164">
        <f t="shared" si="41"/>
        <v>56.525846841798703</v>
      </c>
      <c r="N164">
        <f t="shared" si="42"/>
        <v>6.9784996100986056</v>
      </c>
      <c r="O164">
        <f t="shared" si="43"/>
        <v>1.5522331524487816</v>
      </c>
      <c r="P164">
        <f t="shared" si="44"/>
        <v>0.10144697739715269</v>
      </c>
      <c r="Q164">
        <f t="shared" si="45"/>
        <v>56.78717328696235</v>
      </c>
      <c r="R164">
        <f t="shared" si="46"/>
        <v>7.0107621341928832</v>
      </c>
      <c r="S164">
        <v>0.1</v>
      </c>
      <c r="T164">
        <f t="shared" si="47"/>
        <v>5.652584684179871</v>
      </c>
      <c r="U164">
        <v>20</v>
      </c>
      <c r="V164">
        <f t="shared" si="48"/>
        <v>1135.7434657392471</v>
      </c>
    </row>
    <row r="165" spans="1:22">
      <c r="A165">
        <v>2.8570000000000002</v>
      </c>
      <c r="B165">
        <v>500</v>
      </c>
      <c r="C165" s="6">
        <f t="shared" si="33"/>
        <v>3.3761027636523076E-2</v>
      </c>
      <c r="D165" s="11">
        <v>8.1999999999999993</v>
      </c>
      <c r="E165">
        <f t="shared" si="34"/>
        <v>0.22172814802154897</v>
      </c>
      <c r="F165" s="7">
        <v>0.5</v>
      </c>
      <c r="G165">
        <f t="shared" si="35"/>
        <v>68.78962576458656</v>
      </c>
      <c r="H165">
        <f t="shared" si="36"/>
        <v>0.19177050190485906</v>
      </c>
      <c r="I165">
        <f t="shared" si="37"/>
        <v>114.78234420582804</v>
      </c>
      <c r="J165">
        <f t="shared" si="38"/>
        <v>9.2320125313219883E-2</v>
      </c>
      <c r="K165">
        <f t="shared" si="39"/>
        <v>105.08123172491626</v>
      </c>
      <c r="L165">
        <f t="shared" si="40"/>
        <v>0.45444214435075625</v>
      </c>
      <c r="M165">
        <f t="shared" si="41"/>
        <v>57.454452757001434</v>
      </c>
      <c r="N165">
        <f t="shared" si="42"/>
        <v>7.0066405801221263</v>
      </c>
      <c r="O165">
        <f t="shared" si="43"/>
        <v>1.5723608795318909</v>
      </c>
      <c r="P165">
        <f t="shared" si="44"/>
        <v>0.10185606480983649</v>
      </c>
      <c r="Q165">
        <f t="shared" si="45"/>
        <v>57.327891448826605</v>
      </c>
      <c r="R165">
        <f t="shared" si="46"/>
        <v>6.9912062742471477</v>
      </c>
      <c r="S165">
        <v>0.1</v>
      </c>
      <c r="T165">
        <f t="shared" si="47"/>
        <v>5.7454452757001437</v>
      </c>
      <c r="U165">
        <v>20</v>
      </c>
      <c r="V165">
        <f t="shared" si="48"/>
        <v>1146.5578289765322</v>
      </c>
    </row>
    <row r="166" spans="1:22">
      <c r="A166">
        <v>2.8570000000000002</v>
      </c>
      <c r="B166">
        <v>500</v>
      </c>
      <c r="C166" s="6">
        <f t="shared" si="33"/>
        <v>3.3761027636523076E-2</v>
      </c>
      <c r="D166" s="11">
        <v>8.3000000000000007</v>
      </c>
      <c r="E166">
        <f t="shared" si="34"/>
        <v>0.22433804041509425</v>
      </c>
      <c r="F166" s="7">
        <v>0.5</v>
      </c>
      <c r="G166">
        <f t="shared" si="35"/>
        <v>68.78962576458656</v>
      </c>
      <c r="H166">
        <f t="shared" si="36"/>
        <v>0.19188676310205041</v>
      </c>
      <c r="I166">
        <f t="shared" si="37"/>
        <v>116.25256450708164</v>
      </c>
      <c r="J166">
        <f t="shared" si="38"/>
        <v>9.34408504343959E-2</v>
      </c>
      <c r="K166">
        <f t="shared" si="39"/>
        <v>106.31810990132432</v>
      </c>
      <c r="L166">
        <f t="shared" si="40"/>
        <v>0.45572725818415383</v>
      </c>
      <c r="M166">
        <f t="shared" si="41"/>
        <v>58.386515326409395</v>
      </c>
      <c r="N166">
        <f t="shared" si="42"/>
        <v>7.0345199188445049</v>
      </c>
      <c r="O166">
        <f t="shared" si="43"/>
        <v>1.5925008836586527</v>
      </c>
      <c r="P166">
        <f t="shared" si="44"/>
        <v>0.10226134886847911</v>
      </c>
      <c r="Q166">
        <f t="shared" si="45"/>
        <v>57.866049180672249</v>
      </c>
      <c r="R166">
        <f t="shared" si="46"/>
        <v>6.9718131542978607</v>
      </c>
      <c r="S166">
        <v>0.1</v>
      </c>
      <c r="T166">
        <f t="shared" si="47"/>
        <v>5.8386515326409398</v>
      </c>
      <c r="U166">
        <v>20</v>
      </c>
      <c r="V166">
        <f t="shared" si="48"/>
        <v>1157.3209836134449</v>
      </c>
    </row>
    <row r="167" spans="1:22">
      <c r="A167">
        <v>2.8570000000000002</v>
      </c>
      <c r="B167">
        <v>500</v>
      </c>
      <c r="C167" s="6">
        <f t="shared" si="33"/>
        <v>3.3761027636523076E-2</v>
      </c>
      <c r="D167" s="11">
        <v>8.4</v>
      </c>
      <c r="E167">
        <f t="shared" si="34"/>
        <v>0.22694433475739986</v>
      </c>
      <c r="F167" s="7">
        <v>0.5</v>
      </c>
      <c r="G167">
        <f t="shared" si="35"/>
        <v>68.78962576458656</v>
      </c>
      <c r="H167">
        <f t="shared" si="36"/>
        <v>0.19200170113832521</v>
      </c>
      <c r="I167">
        <f t="shared" si="37"/>
        <v>117.72367077094393</v>
      </c>
      <c r="J167">
        <f t="shared" si="38"/>
        <v>9.4561389530673279E-2</v>
      </c>
      <c r="K167">
        <f t="shared" si="39"/>
        <v>107.55328289208298</v>
      </c>
      <c r="L167">
        <f t="shared" si="40"/>
        <v>0.45699773285748579</v>
      </c>
      <c r="M167">
        <f t="shared" si="41"/>
        <v>59.321994321922681</v>
      </c>
      <c r="N167">
        <f t="shared" si="42"/>
        <v>7.0621421811812715</v>
      </c>
      <c r="O167">
        <f t="shared" si="43"/>
        <v>1.6126530242595059</v>
      </c>
      <c r="P167">
        <f t="shared" si="44"/>
        <v>0.10266289578823262</v>
      </c>
      <c r="Q167">
        <f t="shared" si="45"/>
        <v>58.401676449021245</v>
      </c>
      <c r="R167">
        <f t="shared" si="46"/>
        <v>6.9525805296453864</v>
      </c>
      <c r="S167">
        <v>0.1</v>
      </c>
      <c r="T167">
        <f t="shared" si="47"/>
        <v>5.9321994321922684</v>
      </c>
      <c r="U167">
        <v>20</v>
      </c>
      <c r="V167">
        <f t="shared" si="48"/>
        <v>1168.033528980425</v>
      </c>
    </row>
    <row r="168" spans="1:22">
      <c r="A168">
        <v>2.8570000000000002</v>
      </c>
      <c r="B168">
        <v>500</v>
      </c>
      <c r="C168" s="6">
        <f t="shared" si="33"/>
        <v>3.3761027636523076E-2</v>
      </c>
      <c r="D168" s="11">
        <v>8.5</v>
      </c>
      <c r="E168">
        <f t="shared" si="34"/>
        <v>0.22954702457513043</v>
      </c>
      <c r="F168" s="7">
        <v>0.5</v>
      </c>
      <c r="G168">
        <f t="shared" si="35"/>
        <v>68.78962576458656</v>
      </c>
      <c r="H168">
        <f t="shared" si="36"/>
        <v>0.19211534655832077</v>
      </c>
      <c r="I168">
        <f t="shared" si="37"/>
        <v>119.19565297414063</v>
      </c>
      <c r="J168">
        <f t="shared" si="38"/>
        <v>9.5681740392226017E-2</v>
      </c>
      <c r="K168">
        <f t="shared" si="39"/>
        <v>108.78674762935415</v>
      </c>
      <c r="L168">
        <f t="shared" si="40"/>
        <v>0.45825384090227173</v>
      </c>
      <c r="M168">
        <f t="shared" si="41"/>
        <v>60.260850285204121</v>
      </c>
      <c r="N168">
        <f t="shared" si="42"/>
        <v>7.0895117982593083</v>
      </c>
      <c r="O168">
        <f t="shared" si="43"/>
        <v>1.6328171640293236</v>
      </c>
      <c r="P168">
        <f t="shared" si="44"/>
        <v>0.10306076998472413</v>
      </c>
      <c r="Q168">
        <f t="shared" si="45"/>
        <v>58.934802688936507</v>
      </c>
      <c r="R168">
        <f t="shared" si="46"/>
        <v>6.9335061986984128</v>
      </c>
      <c r="S168">
        <v>0.1</v>
      </c>
      <c r="T168">
        <f t="shared" si="47"/>
        <v>6.0260850285204128</v>
      </c>
      <c r="U168">
        <v>20</v>
      </c>
      <c r="V168">
        <f t="shared" si="48"/>
        <v>1178.6960537787302</v>
      </c>
    </row>
    <row r="169" spans="1:22">
      <c r="A169">
        <v>2.8570000000000002</v>
      </c>
      <c r="B169">
        <v>500</v>
      </c>
      <c r="C169" s="6">
        <f t="shared" si="33"/>
        <v>3.3761027636523076E-2</v>
      </c>
      <c r="D169" s="11">
        <v>8.6</v>
      </c>
      <c r="E169">
        <f t="shared" si="34"/>
        <v>0.23214610388098059</v>
      </c>
      <c r="F169" s="7">
        <v>0.5</v>
      </c>
      <c r="G169">
        <f t="shared" si="35"/>
        <v>68.78962576458656</v>
      </c>
      <c r="H169">
        <f t="shared" si="36"/>
        <v>0.19222772885243566</v>
      </c>
      <c r="I169">
        <f t="shared" si="37"/>
        <v>120.66850132342675</v>
      </c>
      <c r="J169">
        <f t="shared" si="38"/>
        <v>9.6801900810352171E-2</v>
      </c>
      <c r="K169">
        <f t="shared" si="39"/>
        <v>110.01850127563876</v>
      </c>
      <c r="L169">
        <f t="shared" si="40"/>
        <v>0.45949584727128567</v>
      </c>
      <c r="M169">
        <f t="shared" si="41"/>
        <v>61.203044506954647</v>
      </c>
      <c r="N169">
        <f t="shared" si="42"/>
        <v>7.1166330822040287</v>
      </c>
      <c r="O169">
        <f t="shared" si="43"/>
        <v>1.6529931688140651</v>
      </c>
      <c r="P169">
        <f t="shared" si="44"/>
        <v>0.10345503414364739</v>
      </c>
      <c r="Q169">
        <f t="shared" si="45"/>
        <v>59.465456816472106</v>
      </c>
      <c r="R169">
        <f t="shared" si="46"/>
        <v>6.9145880019153614</v>
      </c>
      <c r="S169">
        <v>0.1</v>
      </c>
      <c r="T169">
        <f t="shared" si="47"/>
        <v>6.1203044506954649</v>
      </c>
      <c r="U169">
        <v>20</v>
      </c>
      <c r="V169">
        <f t="shared" si="48"/>
        <v>1189.309136329442</v>
      </c>
    </row>
    <row r="170" spans="1:22">
      <c r="A170">
        <v>2.8570000000000002</v>
      </c>
      <c r="B170">
        <v>500</v>
      </c>
      <c r="C170" s="6">
        <f t="shared" si="33"/>
        <v>3.3761027636523076E-2</v>
      </c>
      <c r="D170" s="11">
        <v>8.6999999999999993</v>
      </c>
      <c r="E170">
        <f t="shared" si="34"/>
        <v>0.23474156715592698</v>
      </c>
      <c r="F170" s="7">
        <v>0.5</v>
      </c>
      <c r="G170">
        <f t="shared" si="35"/>
        <v>68.78962576458656</v>
      </c>
      <c r="H170">
        <f t="shared" si="36"/>
        <v>0.19233887650498893</v>
      </c>
      <c r="I170">
        <f t="shared" si="37"/>
        <v>122.14220624769368</v>
      </c>
      <c r="J170">
        <f t="shared" si="38"/>
        <v>9.7921868577486998E-2</v>
      </c>
      <c r="K170">
        <f t="shared" si="39"/>
        <v>111.24854121536552</v>
      </c>
      <c r="L170">
        <f t="shared" si="40"/>
        <v>0.46072400963333293</v>
      </c>
      <c r="M170">
        <f t="shared" si="41"/>
        <v>62.148539006930456</v>
      </c>
      <c r="N170">
        <f t="shared" si="42"/>
        <v>7.1435102306816622</v>
      </c>
      <c r="O170">
        <f t="shared" si="43"/>
        <v>1.6731809075026531</v>
      </c>
      <c r="P170">
        <f t="shared" si="44"/>
        <v>0.10384574928679431</v>
      </c>
      <c r="Q170">
        <f t="shared" si="45"/>
        <v>59.993667240763223</v>
      </c>
      <c r="R170">
        <f t="shared" si="46"/>
        <v>6.8958238207773821</v>
      </c>
      <c r="S170">
        <v>0.1</v>
      </c>
      <c r="T170">
        <f t="shared" si="47"/>
        <v>6.2148539006930461</v>
      </c>
      <c r="U170">
        <v>20</v>
      </c>
      <c r="V170">
        <f t="shared" si="48"/>
        <v>1199.8733448152645</v>
      </c>
    </row>
    <row r="171" spans="1:22">
      <c r="A171">
        <v>2.8570000000000002</v>
      </c>
      <c r="B171">
        <v>500</v>
      </c>
      <c r="C171" s="6">
        <f t="shared" si="33"/>
        <v>3.3761027636523076E-2</v>
      </c>
      <c r="D171" s="11">
        <v>8.8000000000000007</v>
      </c>
      <c r="E171">
        <f t="shared" si="34"/>
        <v>0.23733340933227551</v>
      </c>
      <c r="F171" s="7">
        <v>0.5</v>
      </c>
      <c r="G171">
        <f t="shared" si="35"/>
        <v>68.78962576458656</v>
      </c>
      <c r="H171">
        <f t="shared" si="36"/>
        <v>0.19244881703965219</v>
      </c>
      <c r="I171">
        <f t="shared" si="37"/>
        <v>123.61675839043353</v>
      </c>
      <c r="J171">
        <f t="shared" si="38"/>
        <v>9.9041641487215892E-2</v>
      </c>
      <c r="K171">
        <f t="shared" si="39"/>
        <v>112.47686504685677</v>
      </c>
      <c r="L171">
        <f t="shared" si="40"/>
        <v>0.46193857865298393</v>
      </c>
      <c r="M171">
        <f t="shared" si="41"/>
        <v>63.097296514665267</v>
      </c>
      <c r="N171">
        <f t="shared" si="42"/>
        <v>7.1701473312119619</v>
      </c>
      <c r="O171">
        <f t="shared" si="43"/>
        <v>1.6933802519237471</v>
      </c>
      <c r="P171">
        <f t="shared" si="44"/>
        <v>0.10423297483474914</v>
      </c>
      <c r="Q171">
        <f t="shared" si="45"/>
        <v>60.519461875768265</v>
      </c>
      <c r="R171">
        <f t="shared" si="46"/>
        <v>6.877211576791848</v>
      </c>
      <c r="S171">
        <v>0.1</v>
      </c>
      <c r="T171">
        <f t="shared" si="47"/>
        <v>6.3097296514665269</v>
      </c>
      <c r="U171">
        <v>20</v>
      </c>
      <c r="V171">
        <f t="shared" si="48"/>
        <v>1210.3892375153653</v>
      </c>
    </row>
    <row r="172" spans="1:22">
      <c r="A172">
        <v>2.8570000000000002</v>
      </c>
      <c r="B172">
        <v>500</v>
      </c>
      <c r="C172" s="6">
        <f t="shared" si="33"/>
        <v>3.3761027636523076E-2</v>
      </c>
      <c r="D172" s="11">
        <v>8.9</v>
      </c>
      <c r="E172">
        <f t="shared" si="34"/>
        <v>0.2399216257774637</v>
      </c>
      <c r="F172" s="7">
        <v>0.5</v>
      </c>
      <c r="G172">
        <f t="shared" si="35"/>
        <v>68.78962576458656</v>
      </c>
      <c r="H172">
        <f t="shared" si="36"/>
        <v>0.19255757706234095</v>
      </c>
      <c r="I172">
        <f t="shared" si="37"/>
        <v>125.09214860254265</v>
      </c>
      <c r="J172">
        <f t="shared" si="38"/>
        <v>0.10016121733428757</v>
      </c>
      <c r="K172">
        <f t="shared" si="39"/>
        <v>113.70347057465214</v>
      </c>
      <c r="L172">
        <f t="shared" si="40"/>
        <v>0.46313979825622797</v>
      </c>
      <c r="M172">
        <f t="shared" si="41"/>
        <v>64.049280450867855</v>
      </c>
      <c r="N172">
        <f t="shared" si="42"/>
        <v>7.1965483652660511</v>
      </c>
      <c r="O172">
        <f t="shared" si="43"/>
        <v>1.7135910767471596</v>
      </c>
      <c r="P172">
        <f t="shared" si="44"/>
        <v>0.10461676866645916</v>
      </c>
      <c r="Q172">
        <f t="shared" si="45"/>
        <v>61.042868151674796</v>
      </c>
      <c r="R172">
        <f t="shared" si="46"/>
        <v>6.858749230525258</v>
      </c>
      <c r="S172">
        <v>0.1</v>
      </c>
      <c r="T172">
        <f t="shared" si="47"/>
        <v>6.4049280450867858</v>
      </c>
      <c r="U172">
        <v>20</v>
      </c>
      <c r="V172">
        <f t="shared" si="48"/>
        <v>1220.8573630334959</v>
      </c>
    </row>
    <row r="173" spans="1:22">
      <c r="A173">
        <v>2.8570000000000002</v>
      </c>
      <c r="B173">
        <v>500</v>
      </c>
      <c r="C173" s="6">
        <f t="shared" si="33"/>
        <v>3.3761027636523076E-2</v>
      </c>
      <c r="D173" s="11">
        <v>9</v>
      </c>
      <c r="E173">
        <f t="shared" si="34"/>
        <v>0.24250621227857519</v>
      </c>
      <c r="F173" s="7">
        <v>0.5</v>
      </c>
      <c r="G173">
        <f t="shared" si="35"/>
        <v>68.78962576458656</v>
      </c>
      <c r="H173">
        <f t="shared" si="36"/>
        <v>0.19266518230173266</v>
      </c>
      <c r="I173">
        <f t="shared" si="37"/>
        <v>126.56836793544481</v>
      </c>
      <c r="J173">
        <f t="shared" si="38"/>
        <v>0.1012805939146269</v>
      </c>
      <c r="K173">
        <f t="shared" si="39"/>
        <v>114.92835580216953</v>
      </c>
      <c r="L173">
        <f t="shared" si="40"/>
        <v>0.46432790588291895</v>
      </c>
      <c r="M173">
        <f t="shared" si="41"/>
        <v>65.004454909463675</v>
      </c>
      <c r="N173">
        <f t="shared" si="42"/>
        <v>7.2227172121626309</v>
      </c>
      <c r="O173">
        <f t="shared" si="43"/>
        <v>1.7338132593896551</v>
      </c>
      <c r="P173">
        <f t="shared" si="44"/>
        <v>0.10499718717587417</v>
      </c>
      <c r="Q173">
        <f t="shared" si="45"/>
        <v>61.563913025981144</v>
      </c>
      <c r="R173">
        <f t="shared" si="46"/>
        <v>6.8404347806645713</v>
      </c>
      <c r="S173">
        <v>0.1</v>
      </c>
      <c r="T173">
        <f t="shared" si="47"/>
        <v>6.500445490946368</v>
      </c>
      <c r="U173">
        <v>20</v>
      </c>
      <c r="V173">
        <f t="shared" si="48"/>
        <v>1231.2782605196228</v>
      </c>
    </row>
    <row r="174" spans="1:22">
      <c r="A174">
        <v>2.8570000000000002</v>
      </c>
      <c r="B174">
        <v>500</v>
      </c>
      <c r="C174" s="6">
        <f t="shared" si="33"/>
        <v>3.3761027636523076E-2</v>
      </c>
      <c r="D174" s="11">
        <v>9.1</v>
      </c>
      <c r="E174">
        <f t="shared" si="34"/>
        <v>0.24508716502752498</v>
      </c>
      <c r="F174" s="7">
        <v>0.5</v>
      </c>
      <c r="G174">
        <f t="shared" si="35"/>
        <v>68.78962576458656</v>
      </c>
      <c r="H174">
        <f t="shared" si="36"/>
        <v>0.19277165764756704</v>
      </c>
      <c r="I174">
        <f t="shared" si="37"/>
        <v>128.04540763451533</v>
      </c>
      <c r="J174">
        <f t="shared" si="38"/>
        <v>0.10239976902534817</v>
      </c>
      <c r="K174">
        <f t="shared" si="39"/>
        <v>116.1515189246843</v>
      </c>
      <c r="L174">
        <f t="shared" si="40"/>
        <v>0.46550313272682864</v>
      </c>
      <c r="M174">
        <f t="shared" si="41"/>
        <v>65.962784640251101</v>
      </c>
      <c r="N174">
        <f t="shared" si="42"/>
        <v>7.2486576527748463</v>
      </c>
      <c r="O174">
        <f t="shared" si="43"/>
        <v>1.7540466799248675</v>
      </c>
      <c r="P174">
        <f t="shared" si="44"/>
        <v>0.10537428532583343</v>
      </c>
      <c r="Q174">
        <f t="shared" si="45"/>
        <v>62.082622994264234</v>
      </c>
      <c r="R174">
        <f t="shared" si="46"/>
        <v>6.8222662631059601</v>
      </c>
      <c r="S174">
        <v>0.1</v>
      </c>
      <c r="T174">
        <f t="shared" si="47"/>
        <v>6.5962784640251106</v>
      </c>
      <c r="U174">
        <v>20</v>
      </c>
      <c r="V174">
        <f t="shared" si="48"/>
        <v>1241.6524598852848</v>
      </c>
    </row>
    <row r="175" spans="1:22">
      <c r="A175">
        <v>2.8570000000000002</v>
      </c>
      <c r="B175">
        <v>500</v>
      </c>
      <c r="C175" s="6">
        <f t="shared" si="33"/>
        <v>3.3761027636523076E-2</v>
      </c>
      <c r="D175" s="11">
        <v>9.1999999999999993</v>
      </c>
      <c r="E175">
        <f t="shared" si="34"/>
        <v>0.24766448060688495</v>
      </c>
      <c r="F175" s="7">
        <v>0.5</v>
      </c>
      <c r="G175">
        <f t="shared" si="35"/>
        <v>68.78962576458656</v>
      </c>
      <c r="H175">
        <f t="shared" si="36"/>
        <v>0.19287702718687505</v>
      </c>
      <c r="I175">
        <f t="shared" si="37"/>
        <v>129.52325913279199</v>
      </c>
      <c r="J175">
        <f t="shared" si="38"/>
        <v>0.10351874046476787</v>
      </c>
      <c r="K175">
        <f t="shared" si="39"/>
        <v>117.37295832261154</v>
      </c>
      <c r="L175">
        <f t="shared" si="40"/>
        <v>0.46666570396407292</v>
      </c>
      <c r="M175">
        <f t="shared" si="41"/>
        <v>66.924235032147749</v>
      </c>
      <c r="N175">
        <f t="shared" si="42"/>
        <v>7.2743733730595386</v>
      </c>
      <c r="O175">
        <f t="shared" si="43"/>
        <v>1.7742912209971506</v>
      </c>
      <c r="P175">
        <f t="shared" si="44"/>
        <v>0.10574811669937072</v>
      </c>
      <c r="Q175">
        <f t="shared" si="45"/>
        <v>62.599024100644243</v>
      </c>
      <c r="R175">
        <f t="shared" si="46"/>
        <v>6.8042417500700267</v>
      </c>
      <c r="S175">
        <v>0.1</v>
      </c>
      <c r="T175">
        <f t="shared" si="47"/>
        <v>6.6924235032147754</v>
      </c>
      <c r="U175">
        <v>20</v>
      </c>
      <c r="V175">
        <f t="shared" si="48"/>
        <v>1251.9804820128847</v>
      </c>
    </row>
    <row r="176" spans="1:22">
      <c r="A176">
        <v>2.8570000000000002</v>
      </c>
      <c r="B176">
        <v>500</v>
      </c>
      <c r="C176" s="6">
        <f t="shared" si="33"/>
        <v>3.3761027636523076E-2</v>
      </c>
      <c r="D176" s="11">
        <v>9.3000000000000007</v>
      </c>
      <c r="E176">
        <f t="shared" si="34"/>
        <v>0.25023815597630966</v>
      </c>
      <c r="F176" s="7">
        <v>0.5</v>
      </c>
      <c r="G176">
        <f t="shared" si="35"/>
        <v>68.78962576458656</v>
      </c>
      <c r="H176">
        <f t="shared" si="36"/>
        <v>0.19298131423826723</v>
      </c>
      <c r="I176">
        <f t="shared" si="37"/>
        <v>131.00191404495513</v>
      </c>
      <c r="J176">
        <f t="shared" si="38"/>
        <v>0.10463750603241787</v>
      </c>
      <c r="K176">
        <f t="shared" si="39"/>
        <v>118.59267255507311</v>
      </c>
      <c r="L176">
        <f t="shared" si="40"/>
        <v>0.4678158389705962</v>
      </c>
      <c r="M176">
        <f t="shared" si="41"/>
        <v>67.888772096998736</v>
      </c>
      <c r="N176">
        <f t="shared" si="42"/>
        <v>7.2998679674192184</v>
      </c>
      <c r="O176">
        <f t="shared" si="43"/>
        <v>1.7945467677391114</v>
      </c>
      <c r="P176">
        <f t="shared" si="44"/>
        <v>0.10611873354858761</v>
      </c>
      <c r="Q176">
        <f t="shared" si="45"/>
        <v>63.113141947956386</v>
      </c>
      <c r="R176">
        <f t="shared" si="46"/>
        <v>6.7863593492426215</v>
      </c>
      <c r="S176">
        <v>0.1</v>
      </c>
      <c r="T176">
        <f t="shared" si="47"/>
        <v>6.7888772096998737</v>
      </c>
      <c r="U176">
        <v>20</v>
      </c>
      <c r="V176">
        <f t="shared" si="48"/>
        <v>1262.2628389591277</v>
      </c>
    </row>
    <row r="177" spans="1:22">
      <c r="A177">
        <v>2.8570000000000002</v>
      </c>
      <c r="B177">
        <v>500</v>
      </c>
      <c r="C177" s="6">
        <f t="shared" si="33"/>
        <v>3.3761027636523076E-2</v>
      </c>
      <c r="D177" s="11">
        <v>9.4</v>
      </c>
      <c r="E177">
        <f t="shared" si="34"/>
        <v>0.25280818845953462</v>
      </c>
      <c r="F177" s="7">
        <v>0.5</v>
      </c>
      <c r="G177">
        <f t="shared" si="35"/>
        <v>68.78962576458656</v>
      </c>
      <c r="H177">
        <f t="shared" si="36"/>
        <v>0.19308454138440698</v>
      </c>
      <c r="I177">
        <f t="shared" si="37"/>
        <v>132.4813641615639</v>
      </c>
      <c r="J177">
        <f t="shared" si="38"/>
        <v>0.10575606352905811</v>
      </c>
      <c r="K177">
        <f t="shared" si="39"/>
        <v>119.8106603537358</v>
      </c>
      <c r="L177">
        <f t="shared" si="40"/>
        <v>0.46895375152937713</v>
      </c>
      <c r="M177">
        <f t="shared" si="41"/>
        <v>68.856362453924504</v>
      </c>
      <c r="N177">
        <f t="shared" si="42"/>
        <v>7.3251449419068617</v>
      </c>
      <c r="O177">
        <f t="shared" si="43"/>
        <v>1.8148132076926562</v>
      </c>
      <c r="P177">
        <f t="shared" si="44"/>
        <v>0.10648618684124175</v>
      </c>
      <c r="Q177">
        <f t="shared" si="45"/>
        <v>63.625001707639392</v>
      </c>
      <c r="R177">
        <f t="shared" si="46"/>
        <v>6.7686172029403604</v>
      </c>
      <c r="S177">
        <v>0.1</v>
      </c>
      <c r="T177">
        <f t="shared" si="47"/>
        <v>6.8856362453924511</v>
      </c>
      <c r="U177">
        <v>20</v>
      </c>
      <c r="V177">
        <f t="shared" si="48"/>
        <v>1272.5000341527877</v>
      </c>
    </row>
    <row r="178" spans="1:22">
      <c r="A178">
        <v>2.8570000000000002</v>
      </c>
      <c r="B178">
        <v>500</v>
      </c>
      <c r="C178" s="6">
        <f t="shared" si="33"/>
        <v>3.3761027636523076E-2</v>
      </c>
      <c r="D178" s="11">
        <v>9.5</v>
      </c>
      <c r="E178">
        <f t="shared" si="34"/>
        <v>0.25537457573191613</v>
      </c>
      <c r="F178" s="7">
        <v>0.5</v>
      </c>
      <c r="G178">
        <f t="shared" si="35"/>
        <v>68.78962576458656</v>
      </c>
      <c r="H178">
        <f t="shared" si="36"/>
        <v>0.19318673050278182</v>
      </c>
      <c r="I178">
        <f t="shared" si="37"/>
        <v>133.96160144353485</v>
      </c>
      <c r="J178">
        <f t="shared" si="38"/>
        <v>0.10687441075668998</v>
      </c>
      <c r="K178">
        <f t="shared" si="39"/>
        <v>121.0269206169063</v>
      </c>
      <c r="L178">
        <f t="shared" si="40"/>
        <v>0.47007965002795293</v>
      </c>
      <c r="M178">
        <f t="shared" si="41"/>
        <v>69.826973314184698</v>
      </c>
      <c r="N178">
        <f t="shared" si="42"/>
        <v>7.3502077172825997</v>
      </c>
      <c r="O178">
        <f t="shared" si="43"/>
        <v>1.835090430733354</v>
      </c>
      <c r="P178">
        <f t="shared" si="44"/>
        <v>0.10685052630518226</v>
      </c>
      <c r="Q178">
        <f t="shared" si="45"/>
        <v>64.134628129350148</v>
      </c>
      <c r="R178">
        <f t="shared" si="46"/>
        <v>6.7510134873000158</v>
      </c>
      <c r="S178">
        <v>0.1</v>
      </c>
      <c r="T178">
        <f t="shared" si="47"/>
        <v>6.9826973314184704</v>
      </c>
      <c r="U178">
        <v>20</v>
      </c>
      <c r="V178">
        <f t="shared" si="48"/>
        <v>1282.6925625870031</v>
      </c>
    </row>
    <row r="179" spans="1:22">
      <c r="A179">
        <v>2.8570000000000002</v>
      </c>
      <c r="B179">
        <v>500</v>
      </c>
      <c r="C179" s="6">
        <f t="shared" si="33"/>
        <v>3.3761027636523076E-2</v>
      </c>
      <c r="D179" s="11">
        <v>9.6</v>
      </c>
      <c r="E179">
        <f t="shared" si="34"/>
        <v>0.25793731580848439</v>
      </c>
      <c r="F179" s="7">
        <v>0.5</v>
      </c>
      <c r="G179">
        <f t="shared" si="35"/>
        <v>68.78962576458656</v>
      </c>
      <c r="H179">
        <f t="shared" si="36"/>
        <v>0.19328790279487981</v>
      </c>
      <c r="I179">
        <f t="shared" si="37"/>
        <v>135.44261801685008</v>
      </c>
      <c r="J179">
        <f t="shared" si="38"/>
        <v>0.10799254551856884</v>
      </c>
      <c r="K179">
        <f t="shared" si="39"/>
        <v>122.24145240386926</v>
      </c>
      <c r="L179">
        <f t="shared" si="40"/>
        <v>0.47119373764682693</v>
      </c>
      <c r="M179">
        <f t="shared" si="41"/>
        <v>70.800572466536664</v>
      </c>
      <c r="N179">
        <f t="shared" si="42"/>
        <v>7.3750596319309025</v>
      </c>
      <c r="O179">
        <f t="shared" si="43"/>
        <v>1.8553783289979462</v>
      </c>
      <c r="P179">
        <f t="shared" si="44"/>
        <v>0.10721180047075705</v>
      </c>
      <c r="Q179">
        <f t="shared" si="45"/>
        <v>64.642045550313412</v>
      </c>
      <c r="R179">
        <f t="shared" si="46"/>
        <v>6.7335464114909804</v>
      </c>
      <c r="S179">
        <v>0.1</v>
      </c>
      <c r="T179">
        <f t="shared" si="47"/>
        <v>7.0800572466536664</v>
      </c>
      <c r="U179">
        <v>20</v>
      </c>
      <c r="V179">
        <f t="shared" si="48"/>
        <v>1292.8409110062682</v>
      </c>
    </row>
    <row r="180" spans="1:22">
      <c r="A180">
        <v>2.8570000000000002</v>
      </c>
      <c r="B180">
        <v>500</v>
      </c>
      <c r="C180" s="6">
        <f t="shared" si="33"/>
        <v>3.3761027636523076E-2</v>
      </c>
      <c r="D180" s="11">
        <v>9.6999999999999993</v>
      </c>
      <c r="E180">
        <f t="shared" si="34"/>
        <v>0.26049640703248417</v>
      </c>
      <c r="F180" s="7">
        <v>0.5</v>
      </c>
      <c r="G180">
        <f t="shared" si="35"/>
        <v>68.78962576458656</v>
      </c>
      <c r="H180">
        <f t="shared" si="36"/>
        <v>0.19338807881386788</v>
      </c>
      <c r="I180">
        <f t="shared" si="37"/>
        <v>136.92440616748308</v>
      </c>
      <c r="J180">
        <f t="shared" si="38"/>
        <v>0.10911046561921738</v>
      </c>
      <c r="K180">
        <f t="shared" si="39"/>
        <v>123.45425492945651</v>
      </c>
      <c r="L180">
        <f t="shared" si="40"/>
        <v>0.47229621253928156</v>
      </c>
      <c r="M180">
        <f t="shared" si="41"/>
        <v>71.777128263067809</v>
      </c>
      <c r="N180">
        <f t="shared" si="42"/>
        <v>7.3997039446461663</v>
      </c>
      <c r="O180">
        <f t="shared" si="43"/>
        <v>1.8756767968148367</v>
      </c>
      <c r="P180">
        <f t="shared" si="44"/>
        <v>0.10757005671130707</v>
      </c>
      <c r="Q180">
        <f t="shared" si="45"/>
        <v>65.147277904415276</v>
      </c>
      <c r="R180">
        <f t="shared" si="46"/>
        <v>6.7162142169500285</v>
      </c>
      <c r="S180">
        <v>0.1</v>
      </c>
      <c r="T180">
        <f t="shared" si="47"/>
        <v>7.1777128263067809</v>
      </c>
      <c r="U180">
        <v>20</v>
      </c>
      <c r="V180">
        <f t="shared" si="48"/>
        <v>1302.9455580883055</v>
      </c>
    </row>
    <row r="181" spans="1:22">
      <c r="A181">
        <v>2.8570000000000002</v>
      </c>
      <c r="B181">
        <v>500</v>
      </c>
      <c r="C181" s="6">
        <f t="shared" si="33"/>
        <v>3.3761027636523076E-2</v>
      </c>
      <c r="D181" s="11">
        <v>9.8000000000000007</v>
      </c>
      <c r="E181">
        <f t="shared" si="34"/>
        <v>0.26305184806437876</v>
      </c>
      <c r="F181" s="7">
        <v>0.5</v>
      </c>
      <c r="G181">
        <f t="shared" si="35"/>
        <v>68.78962576458656</v>
      </c>
      <c r="H181">
        <f t="shared" si="36"/>
        <v>0.1934872784908658</v>
      </c>
      <c r="I181">
        <f t="shared" si="37"/>
        <v>138.40695833653174</v>
      </c>
      <c r="J181">
        <f t="shared" si="38"/>
        <v>0.11022816886443818</v>
      </c>
      <c r="K181">
        <f t="shared" si="39"/>
        <v>124.66532755883588</v>
      </c>
      <c r="L181">
        <f t="shared" si="40"/>
        <v>0.47338726800308628</v>
      </c>
      <c r="M181">
        <f t="shared" si="41"/>
        <v>72.756609605483035</v>
      </c>
      <c r="N181">
        <f t="shared" si="42"/>
        <v>7.4241438372941868</v>
      </c>
      <c r="O181">
        <f t="shared" si="43"/>
        <v>1.8959857306374213</v>
      </c>
      <c r="P181">
        <f t="shared" si="44"/>
        <v>0.10792534128185641</v>
      </c>
      <c r="Q181">
        <f t="shared" si="45"/>
        <v>65.650348731048709</v>
      </c>
      <c r="R181">
        <f t="shared" si="46"/>
        <v>6.6990151766376229</v>
      </c>
      <c r="S181">
        <v>0.1</v>
      </c>
      <c r="T181">
        <f t="shared" si="47"/>
        <v>7.2756609605483042</v>
      </c>
      <c r="U181">
        <v>20</v>
      </c>
      <c r="V181">
        <f t="shared" si="48"/>
        <v>1313.0069746209742</v>
      </c>
    </row>
    <row r="182" spans="1:22">
      <c r="A182">
        <v>2.8570000000000002</v>
      </c>
      <c r="B182">
        <v>500</v>
      </c>
      <c r="C182" s="6">
        <f t="shared" si="33"/>
        <v>3.3761027636523076E-2</v>
      </c>
      <c r="D182" s="11">
        <v>9.9</v>
      </c>
      <c r="E182">
        <f t="shared" si="34"/>
        <v>0.26560363787129238</v>
      </c>
      <c r="F182" s="7">
        <v>0.5</v>
      </c>
      <c r="G182">
        <f t="shared" si="35"/>
        <v>68.78962576458656</v>
      </c>
      <c r="H182">
        <f t="shared" si="36"/>
        <v>0.19358552115989802</v>
      </c>
      <c r="I182">
        <f t="shared" si="37"/>
        <v>139.89026711554675</v>
      </c>
      <c r="J182">
        <f t="shared" si="38"/>
        <v>0.11134565306132688</v>
      </c>
      <c r="K182">
        <f t="shared" si="39"/>
        <v>125.87466980250765</v>
      </c>
      <c r="L182">
        <f t="shared" si="40"/>
        <v>0.47446709264454745</v>
      </c>
      <c r="M182">
        <f t="shared" si="41"/>
        <v>73.738985931827315</v>
      </c>
      <c r="N182">
        <f t="shared" si="42"/>
        <v>7.448382417356294</v>
      </c>
      <c r="O182">
        <f t="shared" si="43"/>
        <v>1.9163050289800925</v>
      </c>
      <c r="P182">
        <f t="shared" si="44"/>
        <v>0.1082776993560965</v>
      </c>
      <c r="Q182">
        <f t="shared" si="45"/>
        <v>66.151281183719433</v>
      </c>
      <c r="R182">
        <f t="shared" si="46"/>
        <v>6.6819475943150941</v>
      </c>
      <c r="S182">
        <v>0.1</v>
      </c>
      <c r="T182">
        <f t="shared" si="47"/>
        <v>7.3738985931827319</v>
      </c>
      <c r="U182">
        <v>20</v>
      </c>
      <c r="V182">
        <f t="shared" si="48"/>
        <v>1323.0256236743887</v>
      </c>
    </row>
    <row r="183" spans="1:22">
      <c r="A183">
        <v>2.8570000000000002</v>
      </c>
      <c r="B183">
        <v>500</v>
      </c>
      <c r="C183" s="6">
        <f t="shared" si="33"/>
        <v>3.3761027636523076E-2</v>
      </c>
      <c r="D183" s="11">
        <v>10</v>
      </c>
      <c r="E183">
        <f t="shared" si="34"/>
        <v>0.26815177571687221</v>
      </c>
      <c r="F183" s="7">
        <v>0.5</v>
      </c>
      <c r="G183">
        <f t="shared" si="35"/>
        <v>68.78962576458656</v>
      </c>
      <c r="H183">
        <f t="shared" si="36"/>
        <v>0.19368282558160496</v>
      </c>
      <c r="I183">
        <f t="shared" si="37"/>
        <v>141.37432524204741</v>
      </c>
      <c r="J183">
        <f t="shared" si="38"/>
        <v>0.11246291601828493</v>
      </c>
      <c r="K183">
        <f t="shared" si="39"/>
        <v>127.08228131150011</v>
      </c>
      <c r="L183">
        <f t="shared" si="40"/>
        <v>0.47553587053533686</v>
      </c>
      <c r="M183">
        <f t="shared" si="41"/>
        <v>74.724227203628061</v>
      </c>
      <c r="N183" s="5">
        <f t="shared" si="42"/>
        <v>7.4724227203628057</v>
      </c>
      <c r="O183">
        <f t="shared" si="43"/>
        <v>1.9366345923568138</v>
      </c>
      <c r="P183">
        <f t="shared" si="44"/>
        <v>0.10862717506176153</v>
      </c>
      <c r="Q183">
        <f t="shared" si="45"/>
        <v>66.650098038419344</v>
      </c>
      <c r="R183" s="5">
        <f t="shared" si="46"/>
        <v>6.6650098038419348</v>
      </c>
      <c r="S183">
        <v>0.1</v>
      </c>
      <c r="T183">
        <f t="shared" si="47"/>
        <v>7.4724227203628066</v>
      </c>
      <c r="U183">
        <v>20</v>
      </c>
      <c r="V183">
        <f t="shared" si="48"/>
        <v>1333.0019607683869</v>
      </c>
    </row>
    <row r="184" spans="1:22">
      <c r="A184">
        <v>2.8570000000000002</v>
      </c>
      <c r="B184">
        <v>500</v>
      </c>
      <c r="C184" s="6">
        <f>(0.0522*B184^-0.0694)*(A184/2.9)^0.3</f>
        <v>3.3761027636523076E-2</v>
      </c>
      <c r="D184" s="11">
        <v>11</v>
      </c>
      <c r="E184">
        <f t="shared" si="34"/>
        <v>0.29343232789037277</v>
      </c>
      <c r="F184" s="7">
        <v>0.5</v>
      </c>
      <c r="G184">
        <f t="shared" si="35"/>
        <v>68.78962576458656</v>
      </c>
      <c r="H184">
        <f t="shared" si="36"/>
        <v>0.19460802560172522</v>
      </c>
      <c r="I184">
        <f t="shared" si="37"/>
        <v>156.25461909627572</v>
      </c>
      <c r="J184">
        <f t="shared" si="38"/>
        <v>0.12362289619947432</v>
      </c>
      <c r="K184">
        <f t="shared" si="39"/>
        <v>139.06322096567189</v>
      </c>
      <c r="L184">
        <f t="shared" si="40"/>
        <v>0.48565361365973758</v>
      </c>
      <c r="M184">
        <f t="shared" si="41"/>
        <v>84.727953919744962</v>
      </c>
      <c r="N184">
        <f t="shared" si="42"/>
        <v>7.7025412654313605</v>
      </c>
      <c r="O184">
        <f t="shared" si="43"/>
        <v>2.1404742341955578</v>
      </c>
      <c r="P184">
        <f t="shared" si="44"/>
        <v>0.11197242578104981</v>
      </c>
      <c r="Q184">
        <f t="shared" si="45"/>
        <v>71.526665176530756</v>
      </c>
      <c r="R184">
        <f t="shared" si="46"/>
        <v>6.5024241069573412</v>
      </c>
      <c r="S184">
        <v>0.1</v>
      </c>
      <c r="T184">
        <f t="shared" si="47"/>
        <v>8.4727953919744969</v>
      </c>
      <c r="U184">
        <v>20</v>
      </c>
      <c r="V184">
        <f t="shared" si="48"/>
        <v>1430.5333035306151</v>
      </c>
    </row>
    <row r="185" spans="1:22">
      <c r="A185">
        <v>2.8570000000000002</v>
      </c>
      <c r="B185">
        <v>500</v>
      </c>
      <c r="C185" s="6">
        <f t="shared" si="33"/>
        <v>3.3761027636523076E-2</v>
      </c>
      <c r="D185" s="11">
        <v>12</v>
      </c>
      <c r="E185">
        <f t="shared" si="34"/>
        <v>0.31834874375734618</v>
      </c>
      <c r="F185" s="7">
        <v>0.5</v>
      </c>
      <c r="G185">
        <f t="shared" si="35"/>
        <v>68.78962576458656</v>
      </c>
      <c r="H185">
        <f t="shared" si="36"/>
        <v>0.19545652560628343</v>
      </c>
      <c r="I185">
        <f t="shared" si="37"/>
        <v>171.20279615148914</v>
      </c>
      <c r="J185">
        <f t="shared" si="38"/>
        <v>0.13475835181992007</v>
      </c>
      <c r="K185">
        <f t="shared" si="39"/>
        <v>150.87158942422843</v>
      </c>
      <c r="L185">
        <f t="shared" si="40"/>
        <v>0.49484053768326441</v>
      </c>
      <c r="M185">
        <f t="shared" si="41"/>
        <v>94.988585159074617</v>
      </c>
      <c r="N185">
        <f t="shared" si="42"/>
        <v>7.9157154299228845</v>
      </c>
      <c r="O185">
        <f t="shared" si="43"/>
        <v>2.3452437828971116</v>
      </c>
      <c r="P185">
        <f t="shared" si="44"/>
        <v>0.11507135475648941</v>
      </c>
      <c r="Q185">
        <f t="shared" si="45"/>
        <v>76.214210992414522</v>
      </c>
      <c r="R185">
        <f t="shared" si="46"/>
        <v>6.3511842493678765</v>
      </c>
      <c r="S185">
        <v>0.1</v>
      </c>
      <c r="T185">
        <f t="shared" si="47"/>
        <v>9.4988585159074628</v>
      </c>
      <c r="U185">
        <v>20</v>
      </c>
      <c r="V185">
        <f t="shared" si="48"/>
        <v>1524.2842198482904</v>
      </c>
    </row>
    <row r="186" spans="1:22">
      <c r="A186">
        <v>2.8570000000000002</v>
      </c>
      <c r="B186">
        <v>500</v>
      </c>
      <c r="C186" s="6">
        <f t="shared" si="33"/>
        <v>3.3761027636523076E-2</v>
      </c>
      <c r="D186" s="11">
        <v>13</v>
      </c>
      <c r="E186">
        <f t="shared" si="34"/>
        <v>0.34290394693542131</v>
      </c>
      <c r="F186" s="7">
        <v>0.5</v>
      </c>
      <c r="G186">
        <f t="shared" si="35"/>
        <v>68.78962576458656</v>
      </c>
      <c r="H186">
        <f t="shared" si="36"/>
        <v>0.1962403364958335</v>
      </c>
      <c r="I186">
        <f t="shared" si="37"/>
        <v>186.21345798874711</v>
      </c>
      <c r="J186">
        <f t="shared" si="38"/>
        <v>0.14586711483569578</v>
      </c>
      <c r="K186">
        <f t="shared" si="39"/>
        <v>162.50877224576601</v>
      </c>
      <c r="L186">
        <f t="shared" si="40"/>
        <v>0.50322448169605694</v>
      </c>
      <c r="M186">
        <f t="shared" si="41"/>
        <v>105.48307842741924</v>
      </c>
      <c r="N186">
        <f t="shared" si="42"/>
        <v>8.1140829559553271</v>
      </c>
      <c r="O186">
        <f t="shared" si="43"/>
        <v>2.5508692875170835</v>
      </c>
      <c r="P186">
        <f t="shared" si="44"/>
        <v>0.11795503850716572</v>
      </c>
      <c r="Q186">
        <f t="shared" si="45"/>
        <v>80.730379561327865</v>
      </c>
      <c r="R186">
        <f t="shared" si="46"/>
        <v>6.2100291970252206</v>
      </c>
      <c r="S186">
        <v>0.1</v>
      </c>
      <c r="T186">
        <f t="shared" si="47"/>
        <v>10.548307842741925</v>
      </c>
      <c r="U186">
        <v>20</v>
      </c>
      <c r="V186">
        <f t="shared" si="48"/>
        <v>1614.6075912265574</v>
      </c>
    </row>
    <row r="187" spans="1:22">
      <c r="A187">
        <v>2.8570000000000002</v>
      </c>
      <c r="B187">
        <v>500</v>
      </c>
      <c r="C187" s="6">
        <f t="shared" si="33"/>
        <v>3.3761027636523076E-2</v>
      </c>
      <c r="D187" s="11">
        <v>14</v>
      </c>
      <c r="E187">
        <f t="shared" si="34"/>
        <v>0.36710236355537523</v>
      </c>
      <c r="F187" s="7">
        <v>0.5</v>
      </c>
      <c r="G187">
        <f t="shared" si="35"/>
        <v>68.78962576458656</v>
      </c>
      <c r="H187">
        <f t="shared" si="36"/>
        <v>0.19696883401878951</v>
      </c>
      <c r="I187">
        <f t="shared" si="37"/>
        <v>201.28202016518634</v>
      </c>
      <c r="J187">
        <f t="shared" si="38"/>
        <v>0.15694703306285585</v>
      </c>
      <c r="K187">
        <f t="shared" si="39"/>
        <v>173.97686705874537</v>
      </c>
      <c r="L187">
        <f t="shared" si="40"/>
        <v>0.51090968231312273</v>
      </c>
      <c r="M187">
        <f t="shared" si="41"/>
        <v>116.19161898525695</v>
      </c>
      <c r="N187">
        <f t="shared" si="42"/>
        <v>8.299401356089783</v>
      </c>
      <c r="O187">
        <f t="shared" si="43"/>
        <v>2.7572879474683059</v>
      </c>
      <c r="P187">
        <f t="shared" si="44"/>
        <v>0.1206490261262968</v>
      </c>
      <c r="Q187">
        <f t="shared" si="45"/>
        <v>85.090401179929387</v>
      </c>
      <c r="R187">
        <f t="shared" si="46"/>
        <v>6.0778857985663848</v>
      </c>
      <c r="S187">
        <v>0.1</v>
      </c>
      <c r="T187">
        <f t="shared" si="47"/>
        <v>11.619161898525697</v>
      </c>
      <c r="U187">
        <v>20</v>
      </c>
      <c r="V187">
        <f t="shared" si="48"/>
        <v>1701.8080235985876</v>
      </c>
    </row>
    <row r="188" spans="1:22">
      <c r="A188">
        <v>2.8570000000000002</v>
      </c>
      <c r="B188">
        <v>500</v>
      </c>
      <c r="C188" s="6">
        <f t="shared" si="33"/>
        <v>3.3761027636523076E-2</v>
      </c>
      <c r="D188" s="11">
        <v>15</v>
      </c>
      <c r="E188">
        <f t="shared" si="34"/>
        <v>0.39094953154824513</v>
      </c>
      <c r="F188" s="7">
        <v>0.5</v>
      </c>
      <c r="G188">
        <f t="shared" si="35"/>
        <v>68.78962576458656</v>
      </c>
      <c r="H188">
        <f t="shared" si="36"/>
        <v>0.19764947960877638</v>
      </c>
      <c r="I188">
        <f t="shared" si="37"/>
        <v>216.40453971763836</v>
      </c>
      <c r="J188">
        <f t="shared" si="38"/>
        <v>0.1679959714273635</v>
      </c>
      <c r="K188">
        <f t="shared" si="39"/>
        <v>185.27849839514309</v>
      </c>
      <c r="L188">
        <f t="shared" si="40"/>
        <v>0.51798230934100176</v>
      </c>
      <c r="M188">
        <f t="shared" si="41"/>
        <v>127.09702579244458</v>
      </c>
      <c r="N188">
        <f t="shared" si="42"/>
        <v>8.4731350528296385</v>
      </c>
      <c r="O188">
        <f t="shared" si="43"/>
        <v>2.96444574955669</v>
      </c>
      <c r="P188">
        <f t="shared" si="44"/>
        <v>0.12317460603473257</v>
      </c>
      <c r="Q188">
        <f t="shared" si="45"/>
        <v>89.307513925193774</v>
      </c>
      <c r="R188">
        <f t="shared" si="46"/>
        <v>5.9538342616795852</v>
      </c>
      <c r="S188">
        <v>0.1</v>
      </c>
      <c r="T188">
        <f t="shared" si="47"/>
        <v>12.709702579244459</v>
      </c>
      <c r="U188">
        <v>20</v>
      </c>
      <c r="V188">
        <f t="shared" si="48"/>
        <v>1786.1502785038756</v>
      </c>
    </row>
    <row r="189" spans="1:22">
      <c r="A189">
        <v>2.8570000000000002</v>
      </c>
      <c r="B189">
        <v>500</v>
      </c>
      <c r="C189" s="6">
        <f t="shared" si="33"/>
        <v>3.3761027636523076E-2</v>
      </c>
      <c r="D189" s="11">
        <v>16</v>
      </c>
      <c r="E189">
        <f t="shared" si="34"/>
        <v>0.41445181429437183</v>
      </c>
      <c r="F189" s="7">
        <v>0.5</v>
      </c>
      <c r="G189">
        <f t="shared" si="35"/>
        <v>68.78962576458656</v>
      </c>
      <c r="H189">
        <f t="shared" si="36"/>
        <v>0.19828831003958816</v>
      </c>
      <c r="I189">
        <f t="shared" si="37"/>
        <v>231.57758836740223</v>
      </c>
      <c r="J189">
        <f t="shared" si="38"/>
        <v>0.17901181319810566</v>
      </c>
      <c r="K189">
        <f t="shared" si="39"/>
        <v>196.41668198322873</v>
      </c>
      <c r="L189">
        <f t="shared" si="40"/>
        <v>0.52451443367819572</v>
      </c>
      <c r="M189">
        <f t="shared" si="41"/>
        <v>138.18429109955699</v>
      </c>
      <c r="N189">
        <f t="shared" si="42"/>
        <v>8.6365181937223117</v>
      </c>
      <c r="O189">
        <f t="shared" si="43"/>
        <v>3.1722957310603044</v>
      </c>
      <c r="P189">
        <f t="shared" si="44"/>
        <v>0.1255497191288466</v>
      </c>
      <c r="Q189">
        <f t="shared" si="45"/>
        <v>93.393297267845242</v>
      </c>
      <c r="R189">
        <f t="shared" si="46"/>
        <v>5.8370810792403276</v>
      </c>
      <c r="S189">
        <v>0.1</v>
      </c>
      <c r="T189">
        <f t="shared" si="47"/>
        <v>13.8184291099557</v>
      </c>
      <c r="U189">
        <v>20</v>
      </c>
      <c r="V189">
        <f t="shared" si="48"/>
        <v>1867.8659453569048</v>
      </c>
    </row>
    <row r="190" spans="1:22">
      <c r="A190">
        <v>2.8570000000000002</v>
      </c>
      <c r="B190">
        <v>500</v>
      </c>
      <c r="C190" s="6">
        <f t="shared" si="33"/>
        <v>3.3761027636523076E-2</v>
      </c>
      <c r="D190" s="11">
        <v>17</v>
      </c>
      <c r="E190">
        <f t="shared" si="34"/>
        <v>0.43761618652166612</v>
      </c>
      <c r="F190" s="7">
        <v>0.5</v>
      </c>
      <c r="G190">
        <f t="shared" si="35"/>
        <v>68.78962576458656</v>
      </c>
      <c r="H190">
        <f t="shared" si="36"/>
        <v>0.19889027962345979</v>
      </c>
      <c r="I190">
        <f t="shared" si="37"/>
        <v>246.79815719699391</v>
      </c>
      <c r="J190">
        <f t="shared" si="38"/>
        <v>0.18999246120180882</v>
      </c>
      <c r="K190">
        <f t="shared" si="39"/>
        <v>207.39472328063749</v>
      </c>
      <c r="L190">
        <f t="shared" si="40"/>
        <v>0.53056694370688517</v>
      </c>
      <c r="M190">
        <f t="shared" si="41"/>
        <v>149.44021838829946</v>
      </c>
      <c r="N190">
        <f t="shared" si="42"/>
        <v>8.7906010816646738</v>
      </c>
      <c r="O190">
        <f t="shared" si="43"/>
        <v>3.3807966739314232</v>
      </c>
      <c r="P190">
        <f t="shared" si="44"/>
        <v>0.12778963374140268</v>
      </c>
      <c r="Q190">
        <f t="shared" si="45"/>
        <v>97.357938808694456</v>
      </c>
      <c r="R190">
        <f t="shared" si="46"/>
        <v>5.726937576982027</v>
      </c>
      <c r="S190">
        <v>0.1</v>
      </c>
      <c r="T190">
        <f t="shared" si="47"/>
        <v>14.944021838829947</v>
      </c>
      <c r="U190">
        <v>20</v>
      </c>
      <c r="V190">
        <f t="shared" si="48"/>
        <v>1947.1587761738892</v>
      </c>
    </row>
    <row r="191" spans="1:22">
      <c r="A191">
        <v>2.8570000000000002</v>
      </c>
      <c r="B191">
        <v>500</v>
      </c>
      <c r="C191" s="6">
        <f t="shared" si="33"/>
        <v>3.3761027636523076E-2</v>
      </c>
      <c r="D191" s="11">
        <v>18</v>
      </c>
      <c r="E191">
        <f t="shared" si="34"/>
        <v>0.46045007154044293</v>
      </c>
      <c r="F191" s="7">
        <v>0.5</v>
      </c>
      <c r="G191">
        <f t="shared" si="35"/>
        <v>68.78962576458656</v>
      </c>
      <c r="H191">
        <f t="shared" si="36"/>
        <v>0.19945950528248835</v>
      </c>
      <c r="I191">
        <f t="shared" si="37"/>
        <v>262.06358358283137</v>
      </c>
      <c r="J191">
        <f t="shared" si="38"/>
        <v>0.20093583901869583</v>
      </c>
      <c r="K191">
        <f t="shared" si="39"/>
        <v>218.21614033682914</v>
      </c>
      <c r="L191">
        <f t="shared" si="40"/>
        <v>0.53619173447005419</v>
      </c>
      <c r="M191">
        <f t="shared" si="41"/>
        <v>160.85313402256742</v>
      </c>
      <c r="N191">
        <f t="shared" si="42"/>
        <v>8.9362852234759682</v>
      </c>
      <c r="O191">
        <f t="shared" si="43"/>
        <v>3.5899121038744024</v>
      </c>
      <c r="P191">
        <f t="shared" si="44"/>
        <v>0.12990745514531404</v>
      </c>
      <c r="Q191">
        <f t="shared" si="45"/>
        <v>101.21044956026397</v>
      </c>
      <c r="R191">
        <f t="shared" si="46"/>
        <v>5.6228027533479983</v>
      </c>
      <c r="S191">
        <v>0.1</v>
      </c>
      <c r="T191">
        <f t="shared" si="47"/>
        <v>16.085313402256741</v>
      </c>
      <c r="U191">
        <v>20</v>
      </c>
      <c r="V191">
        <f t="shared" si="48"/>
        <v>2024.2089912052793</v>
      </c>
    </row>
    <row r="192" spans="1:22">
      <c r="A192">
        <v>2.8570000000000002</v>
      </c>
      <c r="B192">
        <v>500</v>
      </c>
      <c r="C192" s="6">
        <f t="shared" si="33"/>
        <v>3.3761027636523076E-2</v>
      </c>
      <c r="D192" s="11">
        <v>19</v>
      </c>
      <c r="E192">
        <f t="shared" si="34"/>
        <v>0.48296121578011902</v>
      </c>
      <c r="F192" s="7">
        <v>0.5</v>
      </c>
      <c r="G192">
        <f t="shared" si="35"/>
        <v>68.78962576458656</v>
      </c>
      <c r="H192">
        <f t="shared" si="36"/>
        <v>0.19999944584112711</v>
      </c>
      <c r="I192">
        <f t="shared" si="37"/>
        <v>277.37149423222007</v>
      </c>
      <c r="J192">
        <f t="shared" si="38"/>
        <v>0.21183989215774976</v>
      </c>
      <c r="K192">
        <f t="shared" si="39"/>
        <v>228.88460433361735</v>
      </c>
      <c r="L192">
        <f t="shared" si="40"/>
        <v>0.54143338073361025</v>
      </c>
      <c r="M192">
        <f t="shared" si="41"/>
        <v>172.41265502082791</v>
      </c>
      <c r="N192">
        <f t="shared" si="42"/>
        <v>9.0743502642541003</v>
      </c>
      <c r="O192">
        <f t="shared" si="43"/>
        <v>3.7996095100304119</v>
      </c>
      <c r="P192">
        <f t="shared" si="44"/>
        <v>0.13191451710042079</v>
      </c>
      <c r="Q192">
        <f t="shared" si="45"/>
        <v>104.95883921139216</v>
      </c>
      <c r="R192">
        <f t="shared" si="46"/>
        <v>5.5241494321785352</v>
      </c>
      <c r="S192">
        <v>0.1</v>
      </c>
      <c r="T192">
        <f t="shared" si="47"/>
        <v>17.241265502082793</v>
      </c>
      <c r="U192">
        <v>20</v>
      </c>
      <c r="V192">
        <f t="shared" si="48"/>
        <v>2099.1767842278432</v>
      </c>
    </row>
    <row r="193" spans="1:22">
      <c r="A193">
        <v>2.8570000000000002</v>
      </c>
      <c r="B193">
        <v>500</v>
      </c>
      <c r="C193" s="6">
        <f t="shared" si="33"/>
        <v>3.3761027636523076E-2</v>
      </c>
      <c r="D193" s="11">
        <v>20</v>
      </c>
      <c r="E193">
        <f t="shared" si="34"/>
        <v>0.50515759096005164</v>
      </c>
      <c r="F193" s="7">
        <v>0.5</v>
      </c>
      <c r="G193">
        <f t="shared" si="35"/>
        <v>68.78962576458656</v>
      </c>
      <c r="H193">
        <f t="shared" si="36"/>
        <v>0.20051303567512302</v>
      </c>
      <c r="I193">
        <f t="shared" si="37"/>
        <v>292.71976010966864</v>
      </c>
      <c r="J193">
        <f t="shared" si="38"/>
        <v>0.22270258921047847</v>
      </c>
      <c r="K193">
        <f t="shared" si="39"/>
        <v>239.40389322204931</v>
      </c>
      <c r="L193">
        <f t="shared" si="40"/>
        <v>0.54633043557455685</v>
      </c>
      <c r="M193">
        <f t="shared" si="41"/>
        <v>184.10950014986622</v>
      </c>
      <c r="N193">
        <f t="shared" si="42"/>
        <v>9.2054750074933107</v>
      </c>
      <c r="O193">
        <f t="shared" si="43"/>
        <v>4.0098597275297072</v>
      </c>
      <c r="P193">
        <f t="shared" si="44"/>
        <v>0.13382068742453257</v>
      </c>
      <c r="Q193">
        <f t="shared" si="45"/>
        <v>108.61025995980242</v>
      </c>
      <c r="R193">
        <f t="shared" si="46"/>
        <v>5.430512997990121</v>
      </c>
      <c r="S193">
        <v>0.1</v>
      </c>
      <c r="T193">
        <f t="shared" si="47"/>
        <v>18.410950014986621</v>
      </c>
      <c r="U193">
        <v>20</v>
      </c>
      <c r="V193">
        <f t="shared" si="48"/>
        <v>2172.2051991960484</v>
      </c>
    </row>
    <row r="194" spans="1:22">
      <c r="A194">
        <v>2.8570000000000002</v>
      </c>
      <c r="B194">
        <v>500</v>
      </c>
      <c r="C194" s="6">
        <f t="shared" si="33"/>
        <v>3.3761027636523076E-2</v>
      </c>
      <c r="D194" s="11">
        <v>21</v>
      </c>
      <c r="E194">
        <f t="shared" si="34"/>
        <v>0.52704731708121699</v>
      </c>
      <c r="F194" s="7">
        <v>0.5</v>
      </c>
      <c r="G194">
        <f t="shared" si="35"/>
        <v>68.78962576458656</v>
      </c>
      <c r="H194">
        <f t="shared" si="36"/>
        <v>0.20100278600364782</v>
      </c>
      <c r="I194">
        <f t="shared" si="37"/>
        <v>308.10646029756236</v>
      </c>
      <c r="J194">
        <f t="shared" si="38"/>
        <v>0.23352192298210361</v>
      </c>
      <c r="K194">
        <f t="shared" si="39"/>
        <v>249.77785522668205</v>
      </c>
      <c r="L194">
        <f t="shared" si="40"/>
        <v>0.55091645203512585</v>
      </c>
      <c r="M194">
        <f t="shared" si="41"/>
        <v>195.9353348693073</v>
      </c>
      <c r="N194">
        <f t="shared" si="42"/>
        <v>9.3302540413955857</v>
      </c>
      <c r="O194">
        <f t="shared" si="43"/>
        <v>4.2206364424323608</v>
      </c>
      <c r="P194">
        <f t="shared" si="44"/>
        <v>0.13563460969137695</v>
      </c>
      <c r="Q194">
        <f t="shared" si="45"/>
        <v>112.17112542825507</v>
      </c>
      <c r="R194">
        <f t="shared" si="46"/>
        <v>5.3414821632502409</v>
      </c>
      <c r="S194">
        <v>0.1</v>
      </c>
      <c r="T194">
        <f t="shared" si="47"/>
        <v>19.593533486930731</v>
      </c>
      <c r="U194">
        <v>20</v>
      </c>
      <c r="V194">
        <f t="shared" si="48"/>
        <v>2243.4225085651015</v>
      </c>
    </row>
    <row r="195" spans="1:22">
      <c r="A195">
        <v>2.8570000000000002</v>
      </c>
      <c r="B195">
        <v>500</v>
      </c>
      <c r="C195" s="6">
        <f t="shared" si="33"/>
        <v>3.3761027636523076E-2</v>
      </c>
      <c r="D195" s="11">
        <v>22</v>
      </c>
      <c r="E195">
        <f t="shared" si="34"/>
        <v>0.54863860133939202</v>
      </c>
      <c r="F195" s="7">
        <v>0.5</v>
      </c>
      <c r="G195">
        <f t="shared" si="35"/>
        <v>68.78962576458656</v>
      </c>
      <c r="H195">
        <f t="shared" si="36"/>
        <v>0.20147086280349089</v>
      </c>
      <c r="I195">
        <f t="shared" si="37"/>
        <v>323.52985267713865</v>
      </c>
      <c r="J195">
        <f t="shared" si="38"/>
        <v>0.2442959115991287</v>
      </c>
      <c r="K195">
        <f t="shared" si="39"/>
        <v>260.01037989536474</v>
      </c>
      <c r="L195">
        <f t="shared" si="40"/>
        <v>0.5552207965431204</v>
      </c>
      <c r="M195">
        <f t="shared" si="41"/>
        <v>207.88264301675764</v>
      </c>
      <c r="N195">
        <f t="shared" si="42"/>
        <v>9.4492110462162557</v>
      </c>
      <c r="O195">
        <f t="shared" si="43"/>
        <v>4.4319157900977899</v>
      </c>
      <c r="P195">
        <f t="shared" si="44"/>
        <v>0.13736389668049021</v>
      </c>
      <c r="Q195">
        <f t="shared" si="45"/>
        <v>115.64720966038099</v>
      </c>
      <c r="R195">
        <f t="shared" si="46"/>
        <v>5.2566913481991362</v>
      </c>
      <c r="S195">
        <v>0.1</v>
      </c>
      <c r="T195">
        <f t="shared" si="47"/>
        <v>20.788264301675767</v>
      </c>
      <c r="U195">
        <v>20</v>
      </c>
      <c r="V195">
        <f t="shared" si="48"/>
        <v>2312.9441932076197</v>
      </c>
    </row>
    <row r="196" spans="1:22">
      <c r="A196">
        <v>2.8570000000000002</v>
      </c>
      <c r="B196">
        <v>500</v>
      </c>
      <c r="C196" s="6">
        <f t="shared" ref="C196:C259" si="49">(0.0522*B196^-0.0694)*(A196/2.9)^0.3</f>
        <v>3.3761027636523076E-2</v>
      </c>
      <c r="D196" s="11">
        <v>23</v>
      </c>
      <c r="E196">
        <f t="shared" ref="E196:E259" si="50">(K196/4)*(C196/4)</f>
        <v>0.5699396893732156</v>
      </c>
      <c r="F196" s="7">
        <v>0.5</v>
      </c>
      <c r="G196">
        <f t="shared" ref="G196:G259" si="51">17.291+(69.5-17.291)/(1+(F196/329.58)^0.65992)</f>
        <v>68.78962576458656</v>
      </c>
      <c r="H196">
        <f t="shared" ref="H196:H259" si="52">(I196/D196)*0.0137</f>
        <v>0.20191914754303503</v>
      </c>
      <c r="I196">
        <f t="shared" ref="I196:I259" si="53">12.6*D196^1.05</f>
        <v>338.98834988976682</v>
      </c>
      <c r="J196">
        <f t="shared" ref="J196:J259" si="54">1*ERF(0.01*D196)</f>
        <v>0.25502259959227319</v>
      </c>
      <c r="K196">
        <f t="shared" ref="K196:K259" si="55">I196/(1+J196)</f>
        <v>270.10537499475788</v>
      </c>
      <c r="L196">
        <f t="shared" ref="L196:L259" si="56">1-(J196+1)*(Q196/I196)</f>
        <v>0.55926930344806913</v>
      </c>
      <c r="M196">
        <f t="shared" ref="M196:M259" si="57">I196-Q196</f>
        <v>219.94461982590673</v>
      </c>
      <c r="N196">
        <f t="shared" ref="N196:N259" si="58">M196/D196</f>
        <v>9.5628095576481194</v>
      </c>
      <c r="O196">
        <f t="shared" ref="O196:O259" si="59">(M196+Q196)/73</f>
        <v>4.643676025887217</v>
      </c>
      <c r="P196">
        <f t="shared" ref="P196:P259" si="60">N196/G196</f>
        <v>0.13901528684534767</v>
      </c>
      <c r="Q196">
        <f t="shared" ref="Q196:Q259" si="61">D196/(C196*(D196+9.75)^0.5)</f>
        <v>119.04373006386011</v>
      </c>
      <c r="R196">
        <f t="shared" ref="R196:R259" si="62">Q196/D196</f>
        <v>5.1758143506026135</v>
      </c>
      <c r="S196">
        <v>0.1</v>
      </c>
      <c r="T196">
        <f t="shared" ref="T196:T259" si="63">M196*S196</f>
        <v>21.994461982590675</v>
      </c>
      <c r="U196">
        <v>20</v>
      </c>
      <c r="V196">
        <f t="shared" ref="V196:V259" si="64">Q196*U196</f>
        <v>2380.8746012772021</v>
      </c>
    </row>
    <row r="197" spans="1:22">
      <c r="A197">
        <v>2.8570000000000002</v>
      </c>
      <c r="B197">
        <v>500</v>
      </c>
      <c r="C197" s="6">
        <f t="shared" si="49"/>
        <v>3.3761027636523076E-2</v>
      </c>
      <c r="D197" s="11">
        <v>24</v>
      </c>
      <c r="E197">
        <f t="shared" si="50"/>
        <v>0.59095882617920237</v>
      </c>
      <c r="F197" s="7">
        <v>0.5</v>
      </c>
      <c r="G197">
        <f t="shared" si="51"/>
        <v>68.78962576458656</v>
      </c>
      <c r="H197">
        <f t="shared" si="52"/>
        <v>0.20234928509608932</v>
      </c>
      <c r="I197">
        <f t="shared" si="53"/>
        <v>354.48049943840465</v>
      </c>
      <c r="J197">
        <f t="shared" si="54"/>
        <v>0.26570005895379201</v>
      </c>
      <c r="K197">
        <f t="shared" si="55"/>
        <v>280.06674798720695</v>
      </c>
      <c r="L197">
        <f t="shared" si="56"/>
        <v>0.56308480674275452</v>
      </c>
      <c r="M197">
        <f t="shared" si="57"/>
        <v>232.11508211664585</v>
      </c>
      <c r="N197">
        <f t="shared" si="58"/>
        <v>9.6714617548602444</v>
      </c>
      <c r="O197">
        <f t="shared" si="59"/>
        <v>4.8558972525808857</v>
      </c>
      <c r="P197">
        <f t="shared" si="60"/>
        <v>0.14059477206574933</v>
      </c>
      <c r="Q197">
        <f t="shared" si="61"/>
        <v>122.36541732175878</v>
      </c>
      <c r="R197">
        <f t="shared" si="62"/>
        <v>5.0985590550732827</v>
      </c>
      <c r="S197">
        <v>0.1</v>
      </c>
      <c r="T197">
        <f t="shared" si="63"/>
        <v>23.211508211664587</v>
      </c>
      <c r="U197">
        <v>20</v>
      </c>
      <c r="V197">
        <f t="shared" si="64"/>
        <v>2447.3083464351757</v>
      </c>
    </row>
    <row r="198" spans="1:22">
      <c r="A198">
        <v>2.8570000000000002</v>
      </c>
      <c r="B198">
        <v>500</v>
      </c>
      <c r="C198" s="6">
        <f t="shared" si="49"/>
        <v>3.3761027636523076E-2</v>
      </c>
      <c r="D198" s="11">
        <v>25</v>
      </c>
      <c r="E198">
        <f t="shared" si="50"/>
        <v>0.61170422468045815</v>
      </c>
      <c r="F198" s="7">
        <v>0.5</v>
      </c>
      <c r="G198">
        <f t="shared" si="51"/>
        <v>68.78962576458656</v>
      </c>
      <c r="H198">
        <f t="shared" si="52"/>
        <v>0.20276272195585379</v>
      </c>
      <c r="I198">
        <f t="shared" si="53"/>
        <v>370.00496707272589</v>
      </c>
      <c r="J198">
        <f t="shared" si="54"/>
        <v>0.27632639016823701</v>
      </c>
      <c r="K198">
        <f t="shared" si="55"/>
        <v>289.89839113485249</v>
      </c>
      <c r="L198">
        <f t="shared" si="56"/>
        <v>0.56668757574225948</v>
      </c>
      <c r="M198">
        <f t="shared" si="57"/>
        <v>244.38839242166429</v>
      </c>
      <c r="N198">
        <f t="shared" si="58"/>
        <v>9.7755356968665712</v>
      </c>
      <c r="O198">
        <f t="shared" si="59"/>
        <v>5.0685611927770671</v>
      </c>
      <c r="P198">
        <f t="shared" si="60"/>
        <v>0.14210770284345831</v>
      </c>
      <c r="Q198">
        <f t="shared" si="61"/>
        <v>125.6165746510616</v>
      </c>
      <c r="R198">
        <f t="shared" si="62"/>
        <v>5.0246629860424639</v>
      </c>
      <c r="S198">
        <v>0.1</v>
      </c>
      <c r="T198">
        <f t="shared" si="63"/>
        <v>24.438839242166431</v>
      </c>
      <c r="U198">
        <v>20</v>
      </c>
      <c r="V198">
        <f t="shared" si="64"/>
        <v>2512.3314930212318</v>
      </c>
    </row>
    <row r="199" spans="1:22">
      <c r="A199">
        <v>2.8570000000000002</v>
      </c>
      <c r="B199">
        <v>500</v>
      </c>
      <c r="C199" s="6">
        <f t="shared" si="49"/>
        <v>3.3761027636523076E-2</v>
      </c>
      <c r="D199" s="11">
        <v>26</v>
      </c>
      <c r="E199">
        <f t="shared" si="50"/>
        <v>0.63218404041010923</v>
      </c>
      <c r="F199" s="7">
        <v>0.5</v>
      </c>
      <c r="G199">
        <f t="shared" si="51"/>
        <v>68.78962576458656</v>
      </c>
      <c r="H199">
        <f t="shared" si="52"/>
        <v>0.20316073701696538</v>
      </c>
      <c r="I199">
        <f t="shared" si="53"/>
        <v>385.56052280591967</v>
      </c>
      <c r="J199">
        <f t="shared" si="54"/>
        <v>0.28689972321574925</v>
      </c>
      <c r="K199">
        <f t="shared" si="55"/>
        <v>299.60416950162033</v>
      </c>
      <c r="L199">
        <f t="shared" si="56"/>
        <v>0.57009567486708979</v>
      </c>
      <c r="M199">
        <f t="shared" si="57"/>
        <v>256.75939450931952</v>
      </c>
      <c r="N199">
        <f t="shared" si="58"/>
        <v>9.8753613272815208</v>
      </c>
      <c r="O199">
        <f t="shared" si="59"/>
        <v>5.281650997341365</v>
      </c>
      <c r="P199">
        <f t="shared" si="60"/>
        <v>0.14355887559378808</v>
      </c>
      <c r="Q199">
        <f t="shared" si="61"/>
        <v>128.80112829660015</v>
      </c>
      <c r="R199">
        <f t="shared" si="62"/>
        <v>4.9538895498692366</v>
      </c>
      <c r="S199">
        <v>0.1</v>
      </c>
      <c r="T199">
        <f t="shared" si="63"/>
        <v>25.675939450931953</v>
      </c>
      <c r="U199">
        <v>20</v>
      </c>
      <c r="V199">
        <f t="shared" si="64"/>
        <v>2576.0225659320031</v>
      </c>
    </row>
    <row r="200" spans="1:22">
      <c r="A200">
        <v>2.8570000000000002</v>
      </c>
      <c r="B200">
        <v>500</v>
      </c>
      <c r="C200" s="6">
        <f t="shared" si="49"/>
        <v>3.3761027636523076E-2</v>
      </c>
      <c r="D200" s="11">
        <v>27</v>
      </c>
      <c r="E200">
        <f t="shared" si="50"/>
        <v>0.65240635111909961</v>
      </c>
      <c r="F200" s="7">
        <v>0.5</v>
      </c>
      <c r="G200">
        <f t="shared" si="51"/>
        <v>68.78962576458656</v>
      </c>
      <c r="H200">
        <f t="shared" si="52"/>
        <v>0.20354446659751749</v>
      </c>
      <c r="I200">
        <f t="shared" si="53"/>
        <v>401.14602906080086</v>
      </c>
      <c r="J200">
        <f t="shared" si="54"/>
        <v>0.29741821854701278</v>
      </c>
      <c r="K200">
        <f t="shared" si="55"/>
        <v>309.18791128896504</v>
      </c>
      <c r="L200">
        <f t="shared" si="56"/>
        <v>0.57332526287981056</v>
      </c>
      <c r="M200">
        <f t="shared" si="57"/>
        <v>269.22335829084125</v>
      </c>
      <c r="N200">
        <f t="shared" si="58"/>
        <v>9.9712354922533795</v>
      </c>
      <c r="O200">
        <f t="shared" si="59"/>
        <v>5.4951510830246697</v>
      </c>
      <c r="P200">
        <f t="shared" si="60"/>
        <v>0.14495260559167994</v>
      </c>
      <c r="Q200">
        <f t="shared" si="61"/>
        <v>131.92267076995961</v>
      </c>
      <c r="R200">
        <f t="shared" si="62"/>
        <v>4.8860248433318372</v>
      </c>
      <c r="S200">
        <v>0.1</v>
      </c>
      <c r="T200">
        <f t="shared" si="63"/>
        <v>26.922335829084126</v>
      </c>
      <c r="U200">
        <v>20</v>
      </c>
      <c r="V200">
        <f t="shared" si="64"/>
        <v>2638.4534153991922</v>
      </c>
    </row>
    <row r="201" spans="1:22">
      <c r="A201">
        <v>2.8570000000000002</v>
      </c>
      <c r="B201">
        <v>500</v>
      </c>
      <c r="C201" s="6">
        <f t="shared" si="49"/>
        <v>3.3761027636523076E-2</v>
      </c>
      <c r="D201" s="11">
        <v>28</v>
      </c>
      <c r="E201">
        <f t="shared" si="50"/>
        <v>0.67237914037787483</v>
      </c>
      <c r="F201" s="7">
        <v>0.5</v>
      </c>
      <c r="G201">
        <f t="shared" si="51"/>
        <v>68.78962576458656</v>
      </c>
      <c r="H201">
        <f t="shared" si="52"/>
        <v>0.20391492494958707</v>
      </c>
      <c r="I201">
        <f t="shared" si="53"/>
        <v>416.76043055390056</v>
      </c>
      <c r="J201">
        <f t="shared" si="54"/>
        <v>0.30788006802903406</v>
      </c>
      <c r="K201">
        <f t="shared" si="55"/>
        <v>318.65340006439243</v>
      </c>
      <c r="L201">
        <f t="shared" si="56"/>
        <v>0.57639084340148528</v>
      </c>
      <c r="M201">
        <f t="shared" si="57"/>
        <v>281.77593250537421</v>
      </c>
      <c r="N201">
        <f t="shared" si="58"/>
        <v>10.063426160906221</v>
      </c>
      <c r="O201">
        <f t="shared" si="59"/>
        <v>5.7090469938890491</v>
      </c>
      <c r="P201">
        <f t="shared" si="60"/>
        <v>0.14629278832458706</v>
      </c>
      <c r="Q201">
        <f t="shared" si="61"/>
        <v>134.98449804852635</v>
      </c>
      <c r="R201">
        <f t="shared" si="62"/>
        <v>4.8208749303045124</v>
      </c>
      <c r="S201">
        <v>0.1</v>
      </c>
      <c r="T201">
        <f t="shared" si="63"/>
        <v>28.177593250537424</v>
      </c>
      <c r="U201">
        <v>20</v>
      </c>
      <c r="V201">
        <f t="shared" si="64"/>
        <v>2699.689960970527</v>
      </c>
    </row>
    <row r="202" spans="1:22">
      <c r="A202">
        <v>2.8570000000000002</v>
      </c>
      <c r="B202">
        <v>500</v>
      </c>
      <c r="C202" s="6">
        <f t="shared" si="49"/>
        <v>3.3761027636523076E-2</v>
      </c>
      <c r="D202" s="11">
        <v>29</v>
      </c>
      <c r="E202">
        <f t="shared" si="50"/>
        <v>0.69211028443747469</v>
      </c>
      <c r="F202" s="7">
        <v>0.5</v>
      </c>
      <c r="G202">
        <f t="shared" si="51"/>
        <v>68.78962576458656</v>
      </c>
      <c r="H202">
        <f t="shared" si="52"/>
        <v>0.20427302120175797</v>
      </c>
      <c r="I202">
        <f t="shared" si="53"/>
        <v>432.40274560956061</v>
      </c>
      <c r="J202">
        <f t="shared" si="54"/>
        <v>0.31828349586095223</v>
      </c>
      <c r="K202">
        <f t="shared" si="55"/>
        <v>328.00436853467892</v>
      </c>
      <c r="L202">
        <f t="shared" si="56"/>
        <v>0.57930547591297943</v>
      </c>
      <c r="M202">
        <f t="shared" si="57"/>
        <v>294.41310389040018</v>
      </c>
      <c r="N202">
        <f t="shared" si="58"/>
        <v>10.152175996220695</v>
      </c>
      <c r="O202">
        <f t="shared" si="59"/>
        <v>5.9233252823227485</v>
      </c>
      <c r="P202">
        <f t="shared" si="60"/>
        <v>0.14758295140263888</v>
      </c>
      <c r="Q202">
        <f t="shared" si="61"/>
        <v>137.98964171916046</v>
      </c>
      <c r="R202">
        <f t="shared" si="62"/>
        <v>4.758263507557257</v>
      </c>
      <c r="S202">
        <v>0.1</v>
      </c>
      <c r="T202">
        <f t="shared" si="63"/>
        <v>29.441310389040019</v>
      </c>
      <c r="U202">
        <v>20</v>
      </c>
      <c r="V202">
        <f t="shared" si="64"/>
        <v>2759.7928343832091</v>
      </c>
    </row>
    <row r="203" spans="1:22">
      <c r="A203">
        <v>2.8570000000000002</v>
      </c>
      <c r="B203">
        <v>500</v>
      </c>
      <c r="C203" s="6">
        <f t="shared" si="49"/>
        <v>3.3761027636523076E-2</v>
      </c>
      <c r="D203" s="11">
        <v>30</v>
      </c>
      <c r="E203">
        <f t="shared" si="50"/>
        <v>0.71160754176518326</v>
      </c>
      <c r="F203" s="7">
        <v>0.5</v>
      </c>
      <c r="G203">
        <f t="shared" si="51"/>
        <v>68.78962576458656</v>
      </c>
      <c r="H203">
        <f t="shared" si="52"/>
        <v>0.2046195734544678</v>
      </c>
      <c r="I203">
        <f t="shared" si="53"/>
        <v>448.07205865941853</v>
      </c>
      <c r="J203">
        <f t="shared" si="54"/>
        <v>0.32862675945912745</v>
      </c>
      <c r="K203">
        <f t="shared" si="55"/>
        <v>337.24449358661479</v>
      </c>
      <c r="L203">
        <f t="shared" si="56"/>
        <v>0.58208095447302277</v>
      </c>
      <c r="M203">
        <f t="shared" si="57"/>
        <v>307.13116179047165</v>
      </c>
      <c r="N203">
        <f t="shared" si="58"/>
        <v>10.237705393015721</v>
      </c>
      <c r="O203">
        <f t="shared" si="59"/>
        <v>6.1379734062934048</v>
      </c>
      <c r="P203">
        <f t="shared" si="60"/>
        <v>0.14882629872201125</v>
      </c>
      <c r="Q203">
        <f t="shared" si="61"/>
        <v>140.94089686894688</v>
      </c>
      <c r="R203">
        <f t="shared" si="62"/>
        <v>4.6980298956315627</v>
      </c>
      <c r="S203">
        <v>0.1</v>
      </c>
      <c r="T203">
        <f t="shared" si="63"/>
        <v>30.713116179047166</v>
      </c>
      <c r="U203">
        <v>20</v>
      </c>
      <c r="V203">
        <f t="shared" si="64"/>
        <v>2818.8179373789376</v>
      </c>
    </row>
    <row r="204" spans="1:22">
      <c r="A204">
        <v>2.8570000000000002</v>
      </c>
      <c r="B204">
        <v>500</v>
      </c>
      <c r="C204" s="6">
        <f t="shared" si="49"/>
        <v>3.3761027636523076E-2</v>
      </c>
      <c r="D204" s="11">
        <v>31</v>
      </c>
      <c r="E204">
        <f t="shared" si="50"/>
        <v>0.73087854478521241</v>
      </c>
      <c r="F204" s="7">
        <v>0.5</v>
      </c>
      <c r="G204">
        <f t="shared" si="51"/>
        <v>68.78962576458656</v>
      </c>
      <c r="H204">
        <f t="shared" si="52"/>
        <v>0.20495532058446936</v>
      </c>
      <c r="I204">
        <f t="shared" si="53"/>
        <v>463.76751373128104</v>
      </c>
      <c r="J204">
        <f t="shared" si="54"/>
        <v>0.3389081503107903</v>
      </c>
      <c r="K204">
        <f t="shared" si="55"/>
        <v>346.37739237275559</v>
      </c>
      <c r="L204">
        <f t="shared" si="56"/>
        <v>0.58472795988350046</v>
      </c>
      <c r="M204">
        <f t="shared" si="57"/>
        <v>319.9266673504136</v>
      </c>
      <c r="N204">
        <f t="shared" si="58"/>
        <v>10.320215075819794</v>
      </c>
      <c r="O204">
        <f t="shared" si="59"/>
        <v>6.3529796401545351</v>
      </c>
      <c r="P204">
        <f t="shared" si="60"/>
        <v>0.15002574823037809</v>
      </c>
      <c r="Q204">
        <f t="shared" si="61"/>
        <v>143.84084638086745</v>
      </c>
      <c r="R204">
        <f t="shared" si="62"/>
        <v>4.6400273026086269</v>
      </c>
      <c r="S204">
        <v>0.1</v>
      </c>
      <c r="T204">
        <f t="shared" si="63"/>
        <v>31.992666735041361</v>
      </c>
      <c r="U204">
        <v>20</v>
      </c>
      <c r="V204">
        <f t="shared" si="64"/>
        <v>2876.8169276173489</v>
      </c>
    </row>
    <row r="205" spans="1:22">
      <c r="A205">
        <v>2.8570000000000002</v>
      </c>
      <c r="B205">
        <v>500</v>
      </c>
      <c r="C205" s="6">
        <f t="shared" si="49"/>
        <v>3.3761027636523076E-2</v>
      </c>
      <c r="D205" s="11">
        <v>32</v>
      </c>
      <c r="E205">
        <f t="shared" si="50"/>
        <v>0.74993079344472091</v>
      </c>
      <c r="F205" s="7">
        <v>0.5</v>
      </c>
      <c r="G205">
        <f t="shared" si="51"/>
        <v>68.78962576458656</v>
      </c>
      <c r="H205">
        <f t="shared" si="52"/>
        <v>0.20528093219176971</v>
      </c>
      <c r="I205">
        <f t="shared" si="53"/>
        <v>479.4883087690971</v>
      </c>
      <c r="J205">
        <f t="shared" si="54"/>
        <v>0.34912599479558276</v>
      </c>
      <c r="K205">
        <f t="shared" si="55"/>
        <v>355.40661926223453</v>
      </c>
      <c r="L205">
        <f t="shared" si="56"/>
        <v>0.58725618987871209</v>
      </c>
      <c r="M205">
        <f t="shared" si="57"/>
        <v>332.79642659247645</v>
      </c>
      <c r="N205">
        <f t="shared" si="58"/>
        <v>10.399888331014889</v>
      </c>
      <c r="O205">
        <f t="shared" si="59"/>
        <v>6.568332996836947</v>
      </c>
      <c r="P205">
        <f t="shared" si="60"/>
        <v>0.15118396437575668</v>
      </c>
      <c r="Q205">
        <f t="shared" si="61"/>
        <v>146.69188217662062</v>
      </c>
      <c r="R205">
        <f t="shared" si="62"/>
        <v>4.5841213180193945</v>
      </c>
      <c r="S205">
        <v>0.1</v>
      </c>
      <c r="T205">
        <f t="shared" si="63"/>
        <v>33.279642659247649</v>
      </c>
      <c r="U205">
        <v>20</v>
      </c>
      <c r="V205">
        <f t="shared" si="64"/>
        <v>2933.8376435324126</v>
      </c>
    </row>
    <row r="206" spans="1:22">
      <c r="A206">
        <v>2.8570000000000002</v>
      </c>
      <c r="B206">
        <v>500</v>
      </c>
      <c r="C206" s="6">
        <f t="shared" si="49"/>
        <v>3.3761027636523076E-2</v>
      </c>
      <c r="D206" s="11">
        <v>33</v>
      </c>
      <c r="E206">
        <f t="shared" si="50"/>
        <v>0.76877165029600858</v>
      </c>
      <c r="F206" s="7">
        <v>0.5</v>
      </c>
      <c r="G206">
        <f t="shared" si="51"/>
        <v>68.78962576458656</v>
      </c>
      <c r="H206">
        <f t="shared" si="52"/>
        <v>0.20559701702959413</v>
      </c>
      <c r="I206">
        <f t="shared" si="53"/>
        <v>495.23369065522672</v>
      </c>
      <c r="J206">
        <f t="shared" si="54"/>
        <v>0.35927865497435901</v>
      </c>
      <c r="K206">
        <f t="shared" si="55"/>
        <v>364.33566351012013</v>
      </c>
      <c r="L206">
        <f t="shared" si="56"/>
        <v>0.58967447102066983</v>
      </c>
      <c r="M206">
        <f t="shared" si="57"/>
        <v>345.73746679940143</v>
      </c>
      <c r="N206">
        <f t="shared" si="58"/>
        <v>10.476892933315195</v>
      </c>
      <c r="O206">
        <f t="shared" si="59"/>
        <v>6.7840231596606397</v>
      </c>
      <c r="P206">
        <f t="shared" si="60"/>
        <v>0.15230338611187477</v>
      </c>
      <c r="Q206">
        <f t="shared" si="61"/>
        <v>149.49622385582529</v>
      </c>
      <c r="R206">
        <f t="shared" si="62"/>
        <v>4.5301886016916759</v>
      </c>
      <c r="S206">
        <v>0.1</v>
      </c>
      <c r="T206">
        <f t="shared" si="63"/>
        <v>34.573746679940143</v>
      </c>
      <c r="U206">
        <v>20</v>
      </c>
      <c r="V206">
        <f t="shared" si="64"/>
        <v>2989.9244771165058</v>
      </c>
    </row>
    <row r="207" spans="1:22">
      <c r="A207">
        <v>2.8570000000000002</v>
      </c>
      <c r="B207">
        <v>500</v>
      </c>
      <c r="C207" s="6">
        <f t="shared" si="49"/>
        <v>3.3761027636523076E-2</v>
      </c>
      <c r="D207" s="11">
        <v>34</v>
      </c>
      <c r="E207">
        <f t="shared" si="50"/>
        <v>0.78740833684161227</v>
      </c>
      <c r="F207" s="7">
        <v>0.5</v>
      </c>
      <c r="G207">
        <f t="shared" si="51"/>
        <v>68.78962576458656</v>
      </c>
      <c r="H207">
        <f t="shared" si="52"/>
        <v>0.20590413018717141</v>
      </c>
      <c r="I207">
        <f t="shared" si="53"/>
        <v>511.0029508294765</v>
      </c>
      <c r="J207">
        <f t="shared" si="54"/>
        <v>0.36936452934465869</v>
      </c>
      <c r="K207">
        <f t="shared" si="55"/>
        <v>373.16794752528665</v>
      </c>
      <c r="L207">
        <f t="shared" si="56"/>
        <v>0.59199085528292184</v>
      </c>
      <c r="M207">
        <f t="shared" si="57"/>
        <v>358.7470157238568</v>
      </c>
      <c r="N207">
        <f t="shared" si="58"/>
        <v>10.551382815407553</v>
      </c>
      <c r="O207">
        <f t="shared" si="59"/>
        <v>7.0000404223215957</v>
      </c>
      <c r="P207">
        <f t="shared" si="60"/>
        <v>0.1533862511698601</v>
      </c>
      <c r="Q207">
        <f t="shared" si="61"/>
        <v>152.2559351056197</v>
      </c>
      <c r="R207">
        <f t="shared" si="62"/>
        <v>4.4781157384005796</v>
      </c>
      <c r="S207">
        <v>0.1</v>
      </c>
      <c r="T207">
        <f t="shared" si="63"/>
        <v>35.874701572385682</v>
      </c>
      <c r="U207">
        <v>20</v>
      </c>
      <c r="V207">
        <f t="shared" si="64"/>
        <v>3045.1187021123942</v>
      </c>
    </row>
    <row r="208" spans="1:22">
      <c r="A208">
        <v>2.8570000000000002</v>
      </c>
      <c r="B208">
        <v>500</v>
      </c>
      <c r="C208" s="6">
        <f t="shared" si="49"/>
        <v>3.3761027636523076E-2</v>
      </c>
      <c r="D208" s="11">
        <v>35</v>
      </c>
      <c r="E208">
        <f t="shared" si="50"/>
        <v>0.8058479309336235</v>
      </c>
      <c r="F208" s="7">
        <v>0.5</v>
      </c>
      <c r="G208">
        <f t="shared" si="51"/>
        <v>68.78962576458656</v>
      </c>
      <c r="H208">
        <f t="shared" si="52"/>
        <v>0.20620277924070957</v>
      </c>
      <c r="I208">
        <f t="shared" si="53"/>
        <v>526.79542141787113</v>
      </c>
      <c r="J208">
        <f t="shared" si="54"/>
        <v>0.37938205356231042</v>
      </c>
      <c r="K208">
        <f t="shared" si="55"/>
        <v>381.90682563790102</v>
      </c>
      <c r="L208">
        <f t="shared" si="56"/>
        <v>0.59421270375402047</v>
      </c>
      <c r="M208">
        <f t="shared" si="57"/>
        <v>371.82248322438249</v>
      </c>
      <c r="N208">
        <f t="shared" si="58"/>
        <v>10.623499520696642</v>
      </c>
      <c r="O208">
        <f t="shared" si="59"/>
        <v>7.2163756358612483</v>
      </c>
      <c r="P208">
        <f t="shared" si="60"/>
        <v>0.15443461717690726</v>
      </c>
      <c r="Q208">
        <f t="shared" si="61"/>
        <v>154.9729381934886</v>
      </c>
      <c r="R208">
        <f t="shared" si="62"/>
        <v>4.427798234099674</v>
      </c>
      <c r="S208">
        <v>0.1</v>
      </c>
      <c r="T208">
        <f t="shared" si="63"/>
        <v>37.182248322438248</v>
      </c>
      <c r="U208">
        <v>20</v>
      </c>
      <c r="V208">
        <f t="shared" si="64"/>
        <v>3099.4587638697722</v>
      </c>
    </row>
    <row r="209" spans="1:22">
      <c r="A209">
        <v>2.8570000000000002</v>
      </c>
      <c r="B209">
        <v>500</v>
      </c>
      <c r="C209" s="6">
        <f t="shared" si="49"/>
        <v>3.3761027636523076E-2</v>
      </c>
      <c r="D209" s="11">
        <v>36</v>
      </c>
      <c r="E209">
        <f t="shared" si="50"/>
        <v>0.82409736505441</v>
      </c>
      <c r="F209" s="7">
        <v>0.5</v>
      </c>
      <c r="G209">
        <f t="shared" si="51"/>
        <v>68.78962576458656</v>
      </c>
      <c r="H209">
        <f t="shared" si="52"/>
        <v>0.20649342954571412</v>
      </c>
      <c r="I209">
        <f t="shared" si="53"/>
        <v>542.61047179895684</v>
      </c>
      <c r="J209">
        <f t="shared" si="54"/>
        <v>0.38932970112866416</v>
      </c>
      <c r="K209">
        <f t="shared" si="55"/>
        <v>390.55558328462337</v>
      </c>
      <c r="L209">
        <f t="shared" si="56"/>
        <v>0.59634675945409077</v>
      </c>
      <c r="M209">
        <f t="shared" si="57"/>
        <v>384.96144499282082</v>
      </c>
      <c r="N209">
        <f t="shared" si="58"/>
        <v>10.693373472022801</v>
      </c>
      <c r="O209">
        <f t="shared" si="59"/>
        <v>7.4330201616295462</v>
      </c>
      <c r="P209">
        <f t="shared" si="60"/>
        <v>0.15545038009972476</v>
      </c>
      <c r="Q209">
        <f t="shared" si="61"/>
        <v>157.64902680613599</v>
      </c>
      <c r="R209">
        <f t="shared" si="62"/>
        <v>4.3791396335037778</v>
      </c>
      <c r="S209">
        <v>0.1</v>
      </c>
      <c r="T209">
        <f t="shared" si="63"/>
        <v>38.496144499282082</v>
      </c>
      <c r="U209">
        <v>20</v>
      </c>
      <c r="V209">
        <f t="shared" si="64"/>
        <v>3152.98053612272</v>
      </c>
    </row>
    <row r="210" spans="1:22">
      <c r="A210">
        <v>2.8570000000000002</v>
      </c>
      <c r="B210">
        <v>500</v>
      </c>
      <c r="C210" s="6">
        <f t="shared" si="49"/>
        <v>3.3761027636523076E-2</v>
      </c>
      <c r="D210" s="11">
        <v>37</v>
      </c>
      <c r="E210">
        <f t="shared" si="50"/>
        <v>0.8421634253349215</v>
      </c>
      <c r="F210" s="7">
        <v>0.5</v>
      </c>
      <c r="G210">
        <f t="shared" si="51"/>
        <v>68.78962576458656</v>
      </c>
      <c r="H210">
        <f t="shared" si="52"/>
        <v>0.20677650881078533</v>
      </c>
      <c r="I210">
        <f t="shared" si="53"/>
        <v>558.44750554737641</v>
      </c>
      <c r="J210">
        <f t="shared" si="54"/>
        <v>0.39920598404299928</v>
      </c>
      <c r="K210">
        <f t="shared" si="55"/>
        <v>399.11743654336362</v>
      </c>
      <c r="L210">
        <f t="shared" si="56"/>
        <v>0.59839921090815218</v>
      </c>
      <c r="M210">
        <f t="shared" si="57"/>
        <v>398.16162809124614</v>
      </c>
      <c r="N210">
        <f t="shared" si="58"/>
        <v>10.761125083547194</v>
      </c>
      <c r="O210">
        <f t="shared" si="59"/>
        <v>7.6499658294161152</v>
      </c>
      <c r="P210">
        <f t="shared" si="60"/>
        <v>0.15643529040809387</v>
      </c>
      <c r="Q210">
        <f t="shared" si="61"/>
        <v>160.28587745613029</v>
      </c>
      <c r="R210">
        <f t="shared" si="62"/>
        <v>4.3320507420575751</v>
      </c>
      <c r="S210">
        <v>0.1</v>
      </c>
      <c r="T210">
        <f t="shared" si="63"/>
        <v>39.81616280912462</v>
      </c>
      <c r="U210">
        <v>20</v>
      </c>
      <c r="V210">
        <f t="shared" si="64"/>
        <v>3205.7175491226058</v>
      </c>
    </row>
    <row r="211" spans="1:22">
      <c r="A211">
        <v>2.8570000000000002</v>
      </c>
      <c r="B211">
        <v>500</v>
      </c>
      <c r="C211" s="6">
        <f t="shared" si="49"/>
        <v>3.3761027636523076E-2</v>
      </c>
      <c r="D211" s="11">
        <v>38</v>
      </c>
      <c r="E211">
        <f t="shared" si="50"/>
        <v>0.8600527511904148</v>
      </c>
      <c r="F211" s="7">
        <v>0.5</v>
      </c>
      <c r="G211">
        <f t="shared" si="51"/>
        <v>68.78962576458656</v>
      </c>
      <c r="H211">
        <f t="shared" si="52"/>
        <v>0.20705241106703215</v>
      </c>
      <c r="I211">
        <f t="shared" si="53"/>
        <v>574.30595770417676</v>
      </c>
      <c r="J211">
        <f t="shared" si="54"/>
        <v>0.40900945341969402</v>
      </c>
      <c r="K211">
        <f t="shared" si="55"/>
        <v>407.59553196064428</v>
      </c>
      <c r="L211">
        <f t="shared" si="56"/>
        <v>0.60037574783851144</v>
      </c>
      <c r="M211">
        <f t="shared" si="57"/>
        <v>411.42089806004014</v>
      </c>
      <c r="N211">
        <f t="shared" si="58"/>
        <v>10.826865738422109</v>
      </c>
      <c r="O211">
        <f t="shared" si="59"/>
        <v>7.8672049000572155</v>
      </c>
      <c r="P211">
        <f t="shared" si="60"/>
        <v>0.1573909672873357</v>
      </c>
      <c r="Q211">
        <f t="shared" si="61"/>
        <v>162.88505964413659</v>
      </c>
      <c r="R211">
        <f t="shared" si="62"/>
        <v>4.2864489380035948</v>
      </c>
      <c r="S211">
        <v>0.1</v>
      </c>
      <c r="T211">
        <f t="shared" si="63"/>
        <v>41.142089806004016</v>
      </c>
      <c r="U211">
        <v>20</v>
      </c>
      <c r="V211">
        <f t="shared" si="64"/>
        <v>3257.7011928827319</v>
      </c>
    </row>
    <row r="212" spans="1:22">
      <c r="A212">
        <v>2.8570000000000002</v>
      </c>
      <c r="B212">
        <v>500</v>
      </c>
      <c r="C212" s="6">
        <f t="shared" si="49"/>
        <v>3.3761027636523076E-2</v>
      </c>
      <c r="D212" s="11">
        <v>39</v>
      </c>
      <c r="E212">
        <f t="shared" si="50"/>
        <v>0.87777183547275117</v>
      </c>
      <c r="F212" s="7">
        <v>0.5</v>
      </c>
      <c r="G212">
        <f t="shared" si="51"/>
        <v>68.78962576458656</v>
      </c>
      <c r="H212">
        <f t="shared" si="52"/>
        <v>0.20732150012660877</v>
      </c>
      <c r="I212">
        <f t="shared" si="53"/>
        <v>590.18529233122206</v>
      </c>
      <c r="J212">
        <f t="shared" si="54"/>
        <v>0.41873870006979613</v>
      </c>
      <c r="K212">
        <f t="shared" si="55"/>
        <v>415.99294662377741</v>
      </c>
      <c r="L212">
        <f t="shared" si="56"/>
        <v>0.60228161011089887</v>
      </c>
      <c r="M212">
        <f t="shared" si="57"/>
        <v>424.73724739479053</v>
      </c>
      <c r="N212">
        <f t="shared" si="58"/>
        <v>10.890698651148474</v>
      </c>
      <c r="O212">
        <f t="shared" si="59"/>
        <v>8.0847300319345479</v>
      </c>
      <c r="P212">
        <f t="shared" si="60"/>
        <v>0.158318911174468</v>
      </c>
      <c r="Q212">
        <f t="shared" si="61"/>
        <v>165.44804493643153</v>
      </c>
      <c r="R212">
        <f t="shared" si="62"/>
        <v>4.2422575624726031</v>
      </c>
      <c r="S212">
        <v>0.1</v>
      </c>
      <c r="T212">
        <f t="shared" si="63"/>
        <v>42.473724739479053</v>
      </c>
      <c r="U212">
        <v>20</v>
      </c>
      <c r="V212">
        <f t="shared" si="64"/>
        <v>3308.9608987286306</v>
      </c>
    </row>
    <row r="213" spans="1:22">
      <c r="A213">
        <v>2.8570000000000002</v>
      </c>
      <c r="B213">
        <v>500</v>
      </c>
      <c r="C213" s="6">
        <f t="shared" si="49"/>
        <v>3.3761027636523076E-2</v>
      </c>
      <c r="D213" s="11">
        <v>40</v>
      </c>
      <c r="E213">
        <f t="shared" si="50"/>
        <v>0.89532702505438233</v>
      </c>
      <c r="F213" s="7">
        <v>0.5</v>
      </c>
      <c r="G213">
        <f t="shared" si="51"/>
        <v>68.78962576458656</v>
      </c>
      <c r="H213">
        <f t="shared" si="52"/>
        <v>0.20758411260740961</v>
      </c>
      <c r="I213">
        <f t="shared" si="53"/>
        <v>606.08500031360472</v>
      </c>
      <c r="J213">
        <f t="shared" si="54"/>
        <v>0.42839235504666845</v>
      </c>
      <c r="K213">
        <f t="shared" si="55"/>
        <v>424.3126884376266</v>
      </c>
      <c r="L213">
        <f t="shared" si="56"/>
        <v>0.60412163088382242</v>
      </c>
      <c r="M213">
        <f t="shared" si="57"/>
        <v>438.10878521961632</v>
      </c>
      <c r="N213">
        <f t="shared" si="58"/>
        <v>10.952719630490408</v>
      </c>
      <c r="O213">
        <f t="shared" si="59"/>
        <v>8.3025342508712967</v>
      </c>
      <c r="P213">
        <f t="shared" si="60"/>
        <v>0.15922051484875144</v>
      </c>
      <c r="Q213">
        <f t="shared" si="61"/>
        <v>167.9762150939884</v>
      </c>
      <c r="R213">
        <f t="shared" si="62"/>
        <v>4.1994053773497102</v>
      </c>
      <c r="S213">
        <v>0.1</v>
      </c>
      <c r="T213">
        <f t="shared" si="63"/>
        <v>43.810878521961634</v>
      </c>
      <c r="U213">
        <v>20</v>
      </c>
      <c r="V213">
        <f t="shared" si="64"/>
        <v>3359.5243018797682</v>
      </c>
    </row>
    <row r="214" spans="1:22">
      <c r="A214">
        <v>2.8570000000000002</v>
      </c>
      <c r="B214">
        <v>500</v>
      </c>
      <c r="C214" s="6">
        <f t="shared" si="49"/>
        <v>3.3761027636523076E-2</v>
      </c>
      <c r="D214" s="11">
        <v>41</v>
      </c>
      <c r="E214">
        <f t="shared" si="50"/>
        <v>0.912724521772313</v>
      </c>
      <c r="F214" s="7">
        <v>0.5</v>
      </c>
      <c r="G214">
        <f t="shared" si="51"/>
        <v>68.78962576458656</v>
      </c>
      <c r="H214">
        <f t="shared" si="52"/>
        <v>0.20784056058772632</v>
      </c>
      <c r="I214">
        <f t="shared" si="53"/>
        <v>622.00459737932692</v>
      </c>
      <c r="J214">
        <f t="shared" si="54"/>
        <v>0.43796909015543961</v>
      </c>
      <c r="K214">
        <f t="shared" si="55"/>
        <v>432.55769657196896</v>
      </c>
      <c r="L214">
        <f t="shared" si="56"/>
        <v>0.60590027475910779</v>
      </c>
      <c r="M214">
        <f t="shared" si="57"/>
        <v>451.5337280094808</v>
      </c>
      <c r="N214">
        <f t="shared" si="58"/>
        <v>11.0130177563288</v>
      </c>
      <c r="O214">
        <f t="shared" si="59"/>
        <v>8.5206109230044778</v>
      </c>
      <c r="P214">
        <f t="shared" si="60"/>
        <v>0.1600970732711616</v>
      </c>
      <c r="Q214">
        <f t="shared" si="61"/>
        <v>170.47086936984616</v>
      </c>
      <c r="R214">
        <f t="shared" si="62"/>
        <v>4.1578260821913693</v>
      </c>
      <c r="S214">
        <v>0.1</v>
      </c>
      <c r="T214">
        <f t="shared" si="63"/>
        <v>45.153372800948084</v>
      </c>
      <c r="U214">
        <v>20</v>
      </c>
      <c r="V214">
        <f t="shared" si="64"/>
        <v>3409.417387396923</v>
      </c>
    </row>
    <row r="215" spans="1:22">
      <c r="A215">
        <v>2.8570000000000002</v>
      </c>
      <c r="B215">
        <v>500</v>
      </c>
      <c r="C215" s="6">
        <f t="shared" si="49"/>
        <v>3.3761027636523076E-2</v>
      </c>
      <c r="D215" s="11">
        <v>42</v>
      </c>
      <c r="E215">
        <f t="shared" si="50"/>
        <v>0.92997038367130391</v>
      </c>
      <c r="F215" s="7">
        <v>0.5</v>
      </c>
      <c r="G215">
        <f t="shared" si="51"/>
        <v>68.78962576458656</v>
      </c>
      <c r="H215">
        <f t="shared" si="52"/>
        <v>0.20809113394397116</v>
      </c>
      <c r="I215">
        <f t="shared" si="53"/>
        <v>637.94362230998456</v>
      </c>
      <c r="J215">
        <f t="shared" si="54"/>
        <v>0.44746761842602539</v>
      </c>
      <c r="K215">
        <f t="shared" si="55"/>
        <v>440.73084205067312</v>
      </c>
      <c r="L215">
        <f t="shared" si="56"/>
        <v>0.60762167160706682</v>
      </c>
      <c r="M215">
        <f t="shared" si="57"/>
        <v>465.0103912349316</v>
      </c>
      <c r="N215">
        <f t="shared" si="58"/>
        <v>11.071675981784086</v>
      </c>
      <c r="O215">
        <f t="shared" si="59"/>
        <v>8.7389537302737619</v>
      </c>
      <c r="P215">
        <f t="shared" si="60"/>
        <v>0.16094979233749329</v>
      </c>
      <c r="Q215">
        <f t="shared" si="61"/>
        <v>172.93323107505293</v>
      </c>
      <c r="R215">
        <f t="shared" si="62"/>
        <v>4.1174578827393553</v>
      </c>
      <c r="S215">
        <v>0.1</v>
      </c>
      <c r="T215">
        <f t="shared" si="63"/>
        <v>46.501039123493165</v>
      </c>
      <c r="U215">
        <v>20</v>
      </c>
      <c r="V215">
        <f t="shared" si="64"/>
        <v>3458.6646215010587</v>
      </c>
    </row>
    <row r="216" spans="1:22">
      <c r="A216">
        <v>2.8570000000000002</v>
      </c>
      <c r="B216">
        <v>500</v>
      </c>
      <c r="C216" s="6">
        <f t="shared" si="49"/>
        <v>3.3761027636523076E-2</v>
      </c>
      <c r="D216" s="11">
        <v>43</v>
      </c>
      <c r="E216">
        <f t="shared" si="50"/>
        <v>0.94707052649474022</v>
      </c>
      <c r="F216" s="7">
        <v>0.5</v>
      </c>
      <c r="G216">
        <f t="shared" si="51"/>
        <v>68.78962576458656</v>
      </c>
      <c r="H216">
        <f t="shared" si="52"/>
        <v>0.20833610241588132</v>
      </c>
      <c r="I216">
        <f t="shared" si="53"/>
        <v>653.90163531991948</v>
      </c>
      <c r="J216">
        <f t="shared" si="54"/>
        <v>0.45688669454954028</v>
      </c>
      <c r="K216">
        <f t="shared" si="55"/>
        <v>448.8349284582502</v>
      </c>
      <c r="L216">
        <f t="shared" si="56"/>
        <v>0.60928964663687157</v>
      </c>
      <c r="M216">
        <f t="shared" si="57"/>
        <v>478.53718182028211</v>
      </c>
      <c r="N216">
        <f t="shared" si="58"/>
        <v>11.12877167023912</v>
      </c>
      <c r="O216">
        <f t="shared" si="59"/>
        <v>8.9575566482180751</v>
      </c>
      <c r="P216">
        <f t="shared" si="60"/>
        <v>0.16177979668510276</v>
      </c>
      <c r="Q216">
        <f t="shared" si="61"/>
        <v>175.36445349963736</v>
      </c>
      <c r="R216">
        <f t="shared" si="62"/>
        <v>4.0782431046427297</v>
      </c>
      <c r="S216">
        <v>0.1</v>
      </c>
      <c r="T216">
        <f t="shared" si="63"/>
        <v>47.853718182028217</v>
      </c>
      <c r="U216">
        <v>20</v>
      </c>
      <c r="V216">
        <f t="shared" si="64"/>
        <v>3507.2890699927475</v>
      </c>
    </row>
    <row r="217" spans="1:22">
      <c r="A217">
        <v>2.8570000000000002</v>
      </c>
      <c r="B217">
        <v>500</v>
      </c>
      <c r="C217" s="6">
        <f t="shared" si="49"/>
        <v>3.3761027636523076E-2</v>
      </c>
      <c r="D217" s="11">
        <v>44</v>
      </c>
      <c r="E217">
        <f t="shared" si="50"/>
        <v>0.96403072537926915</v>
      </c>
      <c r="F217" s="7">
        <v>0.5</v>
      </c>
      <c r="G217">
        <f t="shared" si="51"/>
        <v>68.78962576458656</v>
      </c>
      <c r="H217">
        <f t="shared" si="52"/>
        <v>0.20857571743651254</v>
      </c>
      <c r="I217">
        <f t="shared" si="53"/>
        <v>669.87821658441987</v>
      </c>
      <c r="J217">
        <f t="shared" si="54"/>
        <v>0.46622511527795757</v>
      </c>
      <c r="K217">
        <f t="shared" si="55"/>
        <v>456.87269274297535</v>
      </c>
      <c r="L217">
        <f t="shared" si="56"/>
        <v>0.61090774719738339</v>
      </c>
      <c r="M217">
        <f t="shared" si="57"/>
        <v>492.11259132105795</v>
      </c>
      <c r="N217">
        <f t="shared" si="58"/>
        <v>11.18437707547859</v>
      </c>
      <c r="O217">
        <f t="shared" si="59"/>
        <v>9.1764139258139714</v>
      </c>
      <c r="P217">
        <f t="shared" si="60"/>
        <v>0.16258813667273062</v>
      </c>
      <c r="Q217">
        <f t="shared" si="61"/>
        <v>177.76562526336193</v>
      </c>
      <c r="R217">
        <f t="shared" si="62"/>
        <v>4.0401278468945891</v>
      </c>
      <c r="S217">
        <v>0.1</v>
      </c>
      <c r="T217">
        <f t="shared" si="63"/>
        <v>49.211259132105795</v>
      </c>
      <c r="U217">
        <v>20</v>
      </c>
      <c r="V217">
        <f t="shared" si="64"/>
        <v>3555.3125052672385</v>
      </c>
    </row>
    <row r="218" spans="1:22">
      <c r="A218">
        <v>2.8570000000000002</v>
      </c>
      <c r="B218">
        <v>500</v>
      </c>
      <c r="C218" s="6">
        <f t="shared" si="49"/>
        <v>3.3761027636523076E-2</v>
      </c>
      <c r="D218" s="11">
        <v>45</v>
      </c>
      <c r="E218">
        <f t="shared" si="50"/>
        <v>0.98085661671579016</v>
      </c>
      <c r="F218" s="7">
        <v>0.5</v>
      </c>
      <c r="G218">
        <f t="shared" si="51"/>
        <v>68.78962576458656</v>
      </c>
      <c r="H218">
        <f t="shared" si="52"/>
        <v>0.2088102137585007</v>
      </c>
      <c r="I218">
        <f t="shared" si="53"/>
        <v>685.8729649001848</v>
      </c>
      <c r="J218">
        <f t="shared" si="54"/>
        <v>0.47548171978692372</v>
      </c>
      <c r="K218">
        <f t="shared" si="55"/>
        <v>464.84680609884657</v>
      </c>
      <c r="L218">
        <f t="shared" si="56"/>
        <v>0.61247926672258146</v>
      </c>
      <c r="M218">
        <f t="shared" si="57"/>
        <v>505.73518973909381</v>
      </c>
      <c r="N218">
        <f t="shared" si="58"/>
        <v>11.238559771979862</v>
      </c>
      <c r="O218">
        <f t="shared" si="59"/>
        <v>9.395520067125819</v>
      </c>
      <c r="P218">
        <f t="shared" si="60"/>
        <v>0.16337579463567253</v>
      </c>
      <c r="Q218">
        <f t="shared" si="61"/>
        <v>180.13777516109101</v>
      </c>
      <c r="R218">
        <f t="shared" si="62"/>
        <v>4.003061670246467</v>
      </c>
      <c r="S218">
        <v>0.1</v>
      </c>
      <c r="T218">
        <f t="shared" si="63"/>
        <v>50.573518973909387</v>
      </c>
      <c r="U218">
        <v>20</v>
      </c>
      <c r="V218">
        <f t="shared" si="64"/>
        <v>3602.7555032218202</v>
      </c>
    </row>
    <row r="219" spans="1:22">
      <c r="A219">
        <v>2.8570000000000002</v>
      </c>
      <c r="B219">
        <v>500</v>
      </c>
      <c r="C219" s="6">
        <f t="shared" si="49"/>
        <v>3.3761027636523076E-2</v>
      </c>
      <c r="D219" s="11">
        <v>46</v>
      </c>
      <c r="E219">
        <f t="shared" si="50"/>
        <v>0.99755370014484035</v>
      </c>
      <c r="F219" s="7">
        <v>0.5</v>
      </c>
      <c r="G219">
        <f t="shared" si="51"/>
        <v>68.78962576458656</v>
      </c>
      <c r="H219">
        <f t="shared" si="52"/>
        <v>0.20903981090325596</v>
      </c>
      <c r="I219">
        <f t="shared" si="53"/>
        <v>701.88549646348713</v>
      </c>
      <c r="J219">
        <f t="shared" si="54"/>
        <v>0.48465539000167979</v>
      </c>
      <c r="K219">
        <f t="shared" si="55"/>
        <v>472.75987491123641</v>
      </c>
      <c r="L219">
        <f t="shared" si="56"/>
        <v>0.61400726617625989</v>
      </c>
      <c r="M219">
        <f t="shared" si="57"/>
        <v>519.40361990432962</v>
      </c>
      <c r="N219">
        <f t="shared" si="58"/>
        <v>11.29138304139847</v>
      </c>
      <c r="O219">
        <f t="shared" si="59"/>
        <v>9.6148698145683174</v>
      </c>
      <c r="P219">
        <f t="shared" si="60"/>
        <v>0.16414369050414812</v>
      </c>
      <c r="Q219">
        <f t="shared" si="61"/>
        <v>182.48187655915754</v>
      </c>
      <c r="R219">
        <f t="shared" si="62"/>
        <v>3.9669973165034249</v>
      </c>
      <c r="S219">
        <v>0.1</v>
      </c>
      <c r="T219">
        <f t="shared" si="63"/>
        <v>51.940361990432962</v>
      </c>
      <c r="U219">
        <v>20</v>
      </c>
      <c r="V219">
        <f t="shared" si="64"/>
        <v>3649.6375311831507</v>
      </c>
    </row>
    <row r="220" spans="1:22">
      <c r="A220">
        <v>2.8570000000000002</v>
      </c>
      <c r="B220">
        <v>500</v>
      </c>
      <c r="C220" s="6">
        <f t="shared" si="49"/>
        <v>3.3761027636523076E-2</v>
      </c>
      <c r="D220" s="11">
        <v>47</v>
      </c>
      <c r="E220">
        <f t="shared" si="50"/>
        <v>1.0141273406590618</v>
      </c>
      <c r="F220" s="7">
        <v>0.5</v>
      </c>
      <c r="G220">
        <f t="shared" si="51"/>
        <v>68.78962576458656</v>
      </c>
      <c r="H220">
        <f t="shared" si="52"/>
        <v>0.20926471445576564</v>
      </c>
      <c r="I220">
        <f t="shared" si="53"/>
        <v>717.9154437533565</v>
      </c>
      <c r="J220">
        <f t="shared" si="54"/>
        <v>0.49374505088608212</v>
      </c>
      <c r="K220">
        <f t="shared" si="55"/>
        <v>480.6144417532916</v>
      </c>
      <c r="L220">
        <f t="shared" si="56"/>
        <v>0.61549459330070855</v>
      </c>
      <c r="M220">
        <f t="shared" si="57"/>
        <v>533.1165923614542</v>
      </c>
      <c r="N220">
        <f t="shared" si="58"/>
        <v>11.342906220456472</v>
      </c>
      <c r="O220">
        <f t="shared" si="59"/>
        <v>9.8344581336076242</v>
      </c>
      <c r="P220">
        <f t="shared" si="60"/>
        <v>0.1648926868605802</v>
      </c>
      <c r="Q220">
        <f t="shared" si="61"/>
        <v>184.79885139190236</v>
      </c>
      <c r="R220">
        <f t="shared" si="62"/>
        <v>3.9318904551468585</v>
      </c>
      <c r="S220">
        <v>0.1</v>
      </c>
      <c r="T220">
        <f t="shared" si="63"/>
        <v>53.311659236145424</v>
      </c>
      <c r="U220">
        <v>20</v>
      </c>
      <c r="V220">
        <f t="shared" si="64"/>
        <v>3695.9770278380474</v>
      </c>
    </row>
    <row r="221" spans="1:22">
      <c r="A221">
        <v>2.8570000000000002</v>
      </c>
      <c r="B221">
        <v>500</v>
      </c>
      <c r="C221" s="6">
        <f t="shared" si="49"/>
        <v>3.3761027636523076E-2</v>
      </c>
      <c r="D221" s="11">
        <v>48</v>
      </c>
      <c r="E221">
        <f t="shared" si="50"/>
        <v>1.0305827707893691</v>
      </c>
      <c r="F221" s="7">
        <v>0.5</v>
      </c>
      <c r="G221">
        <f t="shared" si="51"/>
        <v>68.78962576458656</v>
      </c>
      <c r="H221">
        <f t="shared" si="52"/>
        <v>0.20948511722436011</v>
      </c>
      <c r="I221">
        <f t="shared" si="53"/>
        <v>733.96245450870697</v>
      </c>
      <c r="J221">
        <f t="shared" si="54"/>
        <v>0.50274967069476495</v>
      </c>
      <c r="K221">
        <f t="shared" si="55"/>
        <v>488.41298642199985</v>
      </c>
      <c r="L221">
        <f t="shared" si="56"/>
        <v>0.61694389993198828</v>
      </c>
      <c r="M221">
        <f t="shared" si="57"/>
        <v>546.87288070732495</v>
      </c>
      <c r="N221">
        <f t="shared" si="58"/>
        <v>11.393185014735936</v>
      </c>
      <c r="O221">
        <f t="shared" si="59"/>
        <v>10.05428019874941</v>
      </c>
      <c r="P221">
        <f t="shared" si="60"/>
        <v>0.16562359350123457</v>
      </c>
      <c r="Q221">
        <f t="shared" si="61"/>
        <v>187.08957380138202</v>
      </c>
      <c r="R221">
        <f t="shared" si="62"/>
        <v>3.8976994541954588</v>
      </c>
      <c r="S221">
        <v>0.1</v>
      </c>
      <c r="T221">
        <f t="shared" si="63"/>
        <v>54.6872880707325</v>
      </c>
      <c r="U221">
        <v>20</v>
      </c>
      <c r="V221">
        <f t="shared" si="64"/>
        <v>3741.7914760276403</v>
      </c>
    </row>
    <row r="222" spans="1:22">
      <c r="A222">
        <v>2.8570000000000002</v>
      </c>
      <c r="B222">
        <v>500</v>
      </c>
      <c r="C222" s="6">
        <f t="shared" si="49"/>
        <v>3.3761027636523076E-2</v>
      </c>
      <c r="D222" s="11">
        <v>49</v>
      </c>
      <c r="E222">
        <f t="shared" si="50"/>
        <v>1.0469250928548284</v>
      </c>
      <c r="F222" s="7">
        <v>0.5</v>
      </c>
      <c r="G222">
        <f t="shared" si="51"/>
        <v>68.78962576458656</v>
      </c>
      <c r="H222">
        <f t="shared" si="52"/>
        <v>0.20970120028202371</v>
      </c>
      <c r="I222">
        <f t="shared" si="53"/>
        <v>750.02619078971986</v>
      </c>
      <c r="J222">
        <f t="shared" si="54"/>
        <v>0.51166826118852315</v>
      </c>
      <c r="K222">
        <f t="shared" si="55"/>
        <v>496.15792700445053</v>
      </c>
      <c r="L222">
        <f t="shared" si="56"/>
        <v>0.61835765760880745</v>
      </c>
      <c r="M222">
        <f t="shared" si="57"/>
        <v>560.67131733178303</v>
      </c>
      <c r="N222">
        <f t="shared" si="58"/>
        <v>11.442271782281287</v>
      </c>
      <c r="O222">
        <f t="shared" si="59"/>
        <v>10.274331380681094</v>
      </c>
      <c r="P222">
        <f t="shared" si="60"/>
        <v>0.16633717155896868</v>
      </c>
      <c r="Q222">
        <f t="shared" si="61"/>
        <v>189.3548734579368</v>
      </c>
      <c r="R222">
        <f t="shared" si="62"/>
        <v>3.8643851726109553</v>
      </c>
      <c r="S222">
        <v>0.1</v>
      </c>
      <c r="T222">
        <f t="shared" si="63"/>
        <v>56.067131733178307</v>
      </c>
      <c r="U222">
        <v>20</v>
      </c>
      <c r="V222">
        <f t="shared" si="64"/>
        <v>3787.0974691587362</v>
      </c>
    </row>
    <row r="223" spans="1:22">
      <c r="A223">
        <v>2.8570000000000002</v>
      </c>
      <c r="B223">
        <v>500</v>
      </c>
      <c r="C223" s="6">
        <f t="shared" si="49"/>
        <v>3.3761027636523076E-2</v>
      </c>
      <c r="D223" s="11">
        <v>50</v>
      </c>
      <c r="E223">
        <f t="shared" si="50"/>
        <v>1.0631592812590955</v>
      </c>
      <c r="F223" s="7">
        <v>0.5</v>
      </c>
      <c r="G223">
        <f t="shared" si="51"/>
        <v>68.78962576458656</v>
      </c>
      <c r="H223">
        <f t="shared" si="52"/>
        <v>0.20991313390349739</v>
      </c>
      <c r="I223">
        <f t="shared" si="53"/>
        <v>766.10632811495395</v>
      </c>
      <c r="J223">
        <f t="shared" si="54"/>
        <v>0.52049987781304652</v>
      </c>
      <c r="K223">
        <f t="shared" si="55"/>
        <v>503.85162096616148</v>
      </c>
      <c r="L223">
        <f t="shared" si="56"/>
        <v>0.61973817167176182</v>
      </c>
      <c r="M223">
        <f t="shared" si="57"/>
        <v>574.51078952021487</v>
      </c>
      <c r="N223">
        <f t="shared" si="58"/>
        <v>11.490215790404298</v>
      </c>
      <c r="O223">
        <f t="shared" si="59"/>
        <v>10.494607234451424</v>
      </c>
      <c r="P223">
        <f t="shared" si="60"/>
        <v>0.16703413723642543</v>
      </c>
      <c r="Q223">
        <f t="shared" si="61"/>
        <v>191.59553859473905</v>
      </c>
      <c r="R223">
        <f t="shared" si="62"/>
        <v>3.8319107718947811</v>
      </c>
      <c r="S223">
        <v>0.1</v>
      </c>
      <c r="T223">
        <f t="shared" si="63"/>
        <v>57.45107895202149</v>
      </c>
      <c r="U223">
        <v>20</v>
      </c>
      <c r="V223">
        <f t="shared" si="64"/>
        <v>3831.9107718947812</v>
      </c>
    </row>
    <row r="224" spans="1:22">
      <c r="A224">
        <v>2.8570000000000002</v>
      </c>
      <c r="B224">
        <v>500</v>
      </c>
      <c r="C224" s="6">
        <f t="shared" si="49"/>
        <v>3.3761027636523076E-2</v>
      </c>
      <c r="D224" s="11">
        <v>51</v>
      </c>
      <c r="E224">
        <f t="shared" si="50"/>
        <v>1.0792901848187686</v>
      </c>
      <c r="F224" s="7">
        <v>0.5</v>
      </c>
      <c r="G224">
        <f t="shared" si="51"/>
        <v>68.78962576458656</v>
      </c>
      <c r="H224">
        <f t="shared" si="52"/>
        <v>0.21012107841046157</v>
      </c>
      <c r="I224">
        <f t="shared" si="53"/>
        <v>782.20255466668175</v>
      </c>
      <c r="J224">
        <f t="shared" si="54"/>
        <v>0.52924361984117052</v>
      </c>
      <c r="K224">
        <f t="shared" si="55"/>
        <v>511.49636625452945</v>
      </c>
      <c r="L224">
        <f t="shared" si="56"/>
        <v>0.62108759402397817</v>
      </c>
      <c r="M224">
        <f t="shared" si="57"/>
        <v>588.39023588118562</v>
      </c>
      <c r="N224">
        <f t="shared" si="58"/>
        <v>11.537063448650699</v>
      </c>
      <c r="O224">
        <f t="shared" si="59"/>
        <v>10.715103488584683</v>
      </c>
      <c r="P224">
        <f t="shared" si="60"/>
        <v>0.16771516519268623</v>
      </c>
      <c r="Q224">
        <f t="shared" si="61"/>
        <v>193.81231878549619</v>
      </c>
      <c r="R224">
        <f t="shared" si="62"/>
        <v>3.8002415448136508</v>
      </c>
      <c r="S224">
        <v>0.1</v>
      </c>
      <c r="T224">
        <f t="shared" si="63"/>
        <v>58.839023588118565</v>
      </c>
      <c r="U224">
        <v>20</v>
      </c>
      <c r="V224">
        <f t="shared" si="64"/>
        <v>3876.246375709924</v>
      </c>
    </row>
    <row r="225" spans="1:22">
      <c r="A225">
        <v>2.8570000000000002</v>
      </c>
      <c r="B225">
        <v>500</v>
      </c>
      <c r="C225" s="6">
        <f t="shared" si="49"/>
        <v>3.3761027636523076E-2</v>
      </c>
      <c r="D225" s="11">
        <v>52</v>
      </c>
      <c r="E225">
        <f t="shared" si="50"/>
        <v>1.0953225291111088</v>
      </c>
      <c r="F225" s="7">
        <v>0.5</v>
      </c>
      <c r="G225">
        <f t="shared" si="51"/>
        <v>68.78962576458656</v>
      </c>
      <c r="H225">
        <f t="shared" si="52"/>
        <v>0.21032518493542671</v>
      </c>
      <c r="I225">
        <f t="shared" si="53"/>
        <v>798.31457055782403</v>
      </c>
      <c r="J225">
        <f t="shared" si="54"/>
        <v>0.53789863047885444</v>
      </c>
      <c r="K225">
        <f t="shared" si="55"/>
        <v>519.09440241146024</v>
      </c>
      <c r="L225">
        <f t="shared" si="56"/>
        <v>0.62240793470221611</v>
      </c>
      <c r="M225">
        <f t="shared" si="57"/>
        <v>602.30864306676187</v>
      </c>
      <c r="N225">
        <f t="shared" si="58"/>
        <v>11.582858520514652</v>
      </c>
      <c r="O225">
        <f t="shared" si="59"/>
        <v>10.935816035038686</v>
      </c>
      <c r="P225">
        <f t="shared" si="60"/>
        <v>0.16838089162098041</v>
      </c>
      <c r="Q225">
        <f t="shared" si="61"/>
        <v>196.00592749106218</v>
      </c>
      <c r="R225">
        <f t="shared" si="62"/>
        <v>3.7693447594435034</v>
      </c>
      <c r="S225">
        <v>0.1</v>
      </c>
      <c r="T225">
        <f t="shared" si="63"/>
        <v>60.230864306676189</v>
      </c>
      <c r="U225">
        <v>20</v>
      </c>
      <c r="V225">
        <f t="shared" si="64"/>
        <v>3920.1185498212435</v>
      </c>
    </row>
    <row r="226" spans="1:22">
      <c r="A226">
        <v>2.8570000000000002</v>
      </c>
      <c r="B226">
        <v>500</v>
      </c>
      <c r="C226" s="6">
        <f t="shared" si="49"/>
        <v>3.3761027636523076E-2</v>
      </c>
      <c r="D226" s="11">
        <v>53</v>
      </c>
      <c r="E226">
        <f t="shared" si="50"/>
        <v>1.1112609188304279</v>
      </c>
      <c r="F226" s="7">
        <v>0.5</v>
      </c>
      <c r="G226">
        <f t="shared" si="51"/>
        <v>68.78962576458656</v>
      </c>
      <c r="H226">
        <f t="shared" si="52"/>
        <v>0.2105255961135524</v>
      </c>
      <c r="I226">
        <f t="shared" si="53"/>
        <v>814.44208715461878</v>
      </c>
      <c r="J226">
        <f t="shared" si="54"/>
        <v>0.54646409693514175</v>
      </c>
      <c r="K226">
        <f t="shared" si="55"/>
        <v>526.64791169010641</v>
      </c>
      <c r="L226">
        <f t="shared" si="56"/>
        <v>0.62370107238864902</v>
      </c>
      <c r="M226">
        <f t="shared" si="57"/>
        <v>616.26504275687421</v>
      </c>
      <c r="N226">
        <f t="shared" si="58"/>
        <v>11.627642316167439</v>
      </c>
      <c r="O226">
        <f t="shared" si="59"/>
        <v>11.156740919926285</v>
      </c>
      <c r="P226">
        <f t="shared" si="60"/>
        <v>0.16903191705039686</v>
      </c>
      <c r="Q226">
        <f t="shared" si="61"/>
        <v>198.17704439774454</v>
      </c>
      <c r="R226">
        <f t="shared" si="62"/>
        <v>3.739189516938576</v>
      </c>
      <c r="S226">
        <v>0.1</v>
      </c>
      <c r="T226">
        <f t="shared" si="63"/>
        <v>61.626504275687424</v>
      </c>
      <c r="U226">
        <v>20</v>
      </c>
      <c r="V226">
        <f t="shared" si="64"/>
        <v>3963.5408879548909</v>
      </c>
    </row>
    <row r="227" spans="1:22">
      <c r="A227">
        <v>2.8570000000000002</v>
      </c>
      <c r="B227">
        <v>500</v>
      </c>
      <c r="C227" s="6">
        <f t="shared" si="49"/>
        <v>3.3761027636523076E-2</v>
      </c>
      <c r="D227" s="11">
        <v>54</v>
      </c>
      <c r="E227">
        <f t="shared" si="50"/>
        <v>1.127109840143999</v>
      </c>
      <c r="F227" s="7">
        <v>0.5</v>
      </c>
      <c r="G227">
        <f t="shared" si="51"/>
        <v>68.78962576458656</v>
      </c>
      <c r="H227">
        <f t="shared" si="52"/>
        <v>0.21072244671041288</v>
      </c>
      <c r="I227">
        <f t="shared" si="53"/>
        <v>830.58482644980256</v>
      </c>
      <c r="J227">
        <f t="shared" si="54"/>
        <v>0.55493925045639025</v>
      </c>
      <c r="K227">
        <f t="shared" si="55"/>
        <v>534.15902017137807</v>
      </c>
      <c r="L227">
        <f t="shared" si="56"/>
        <v>0.62496876397736723</v>
      </c>
      <c r="M227">
        <f t="shared" si="57"/>
        <v>630.25850888229218</v>
      </c>
      <c r="N227">
        <f t="shared" si="58"/>
        <v>11.671453868190596</v>
      </c>
      <c r="O227">
        <f t="shared" si="59"/>
        <v>11.377874334928801</v>
      </c>
      <c r="P227">
        <f t="shared" si="60"/>
        <v>0.16966880890052977</v>
      </c>
      <c r="Q227">
        <f t="shared" si="61"/>
        <v>200.32631756751036</v>
      </c>
      <c r="R227">
        <f t="shared" si="62"/>
        <v>3.7097466216205621</v>
      </c>
      <c r="S227">
        <v>0.1</v>
      </c>
      <c r="T227">
        <f t="shared" si="63"/>
        <v>63.025850888229222</v>
      </c>
      <c r="U227">
        <v>20</v>
      </c>
      <c r="V227">
        <f t="shared" si="64"/>
        <v>4006.5263513502073</v>
      </c>
    </row>
    <row r="228" spans="1:22">
      <c r="A228">
        <v>2.8570000000000002</v>
      </c>
      <c r="B228">
        <v>500</v>
      </c>
      <c r="C228" s="6">
        <f t="shared" si="49"/>
        <v>3.3761027636523076E-2</v>
      </c>
      <c r="D228" s="11">
        <v>55</v>
      </c>
      <c r="E228">
        <f t="shared" si="50"/>
        <v>1.1428736630397334</v>
      </c>
      <c r="F228" s="7">
        <v>0.5</v>
      </c>
      <c r="G228">
        <f t="shared" si="51"/>
        <v>68.78962576458656</v>
      </c>
      <c r="H228">
        <f t="shared" si="52"/>
        <v>0.21091586419271044</v>
      </c>
      <c r="I228">
        <f t="shared" si="53"/>
        <v>846.74252048168421</v>
      </c>
      <c r="J228">
        <f t="shared" si="54"/>
        <v>0.56332336632510893</v>
      </c>
      <c r="K228">
        <f t="shared" si="55"/>
        <v>541.62979887655274</v>
      </c>
      <c r="L228">
        <f t="shared" si="56"/>
        <v>0.6262126532957184</v>
      </c>
      <c r="M228">
        <f t="shared" si="57"/>
        <v>644.2881550636439</v>
      </c>
      <c r="N228">
        <f t="shared" si="58"/>
        <v>11.714330092066252</v>
      </c>
      <c r="O228">
        <f t="shared" si="59"/>
        <v>11.59921260933814</v>
      </c>
      <c r="P228">
        <f t="shared" si="60"/>
        <v>0.17029210381453885</v>
      </c>
      <c r="Q228">
        <f t="shared" si="61"/>
        <v>202.45436541804031</v>
      </c>
      <c r="R228">
        <f t="shared" si="62"/>
        <v>3.6809884621461877</v>
      </c>
      <c r="S228">
        <v>0.1</v>
      </c>
      <c r="T228">
        <f t="shared" si="63"/>
        <v>64.428815506364387</v>
      </c>
      <c r="U228">
        <v>20</v>
      </c>
      <c r="V228">
        <f t="shared" si="64"/>
        <v>4049.0873083608062</v>
      </c>
    </row>
    <row r="229" spans="1:22">
      <c r="A229">
        <v>2.8570000000000002</v>
      </c>
      <c r="B229">
        <v>500</v>
      </c>
      <c r="C229" s="6">
        <f t="shared" si="49"/>
        <v>3.3761027636523076E-2</v>
      </c>
      <c r="D229" s="11">
        <v>56</v>
      </c>
      <c r="E229">
        <f t="shared" si="50"/>
        <v>1.1585566436590349</v>
      </c>
      <c r="F229" s="7">
        <v>0.5</v>
      </c>
      <c r="G229">
        <f t="shared" si="51"/>
        <v>68.78962576458656</v>
      </c>
      <c r="H229">
        <f t="shared" si="52"/>
        <v>0.21110596924805447</v>
      </c>
      <c r="I229">
        <f t="shared" si="53"/>
        <v>862.91491079496711</v>
      </c>
      <c r="J229">
        <f t="shared" si="54"/>
        <v>0.57161576382376844</v>
      </c>
      <c r="K229">
        <f t="shared" si="55"/>
        <v>549.06226487285937</v>
      </c>
      <c r="L229">
        <f t="shared" si="56"/>
        <v>0.62743427906855365</v>
      </c>
      <c r="M229">
        <f t="shared" si="57"/>
        <v>658.35313224635752</v>
      </c>
      <c r="N229">
        <f t="shared" si="58"/>
        <v>11.756305932970671</v>
      </c>
      <c r="O229">
        <f t="shared" si="59"/>
        <v>11.820752202670782</v>
      </c>
      <c r="P229">
        <f t="shared" si="60"/>
        <v>0.17090230979309834</v>
      </c>
      <c r="Q229">
        <f t="shared" si="61"/>
        <v>204.56177854860962</v>
      </c>
      <c r="R229">
        <f t="shared" si="62"/>
        <v>3.6528889026537432</v>
      </c>
      <c r="S229">
        <v>0.1</v>
      </c>
      <c r="T229">
        <f t="shared" si="63"/>
        <v>65.835313224635755</v>
      </c>
      <c r="U229">
        <v>20</v>
      </c>
      <c r="V229">
        <f t="shared" si="64"/>
        <v>4091.2355709721924</v>
      </c>
    </row>
    <row r="230" spans="1:22">
      <c r="A230">
        <v>2.8570000000000002</v>
      </c>
      <c r="B230">
        <v>500</v>
      </c>
      <c r="C230" s="6">
        <f t="shared" si="49"/>
        <v>3.3761027636523076E-2</v>
      </c>
      <c r="D230" s="11">
        <v>57</v>
      </c>
      <c r="E230">
        <f t="shared" si="50"/>
        <v>1.1741629266092717</v>
      </c>
      <c r="F230" s="7">
        <v>0.5</v>
      </c>
      <c r="G230">
        <f t="shared" si="51"/>
        <v>68.78962576458656</v>
      </c>
      <c r="H230">
        <f t="shared" si="52"/>
        <v>0.2112928762591747</v>
      </c>
      <c r="I230">
        <f t="shared" si="53"/>
        <v>879.10174793963188</v>
      </c>
      <c r="J230">
        <f t="shared" si="54"/>
        <v>0.57981580616399608</v>
      </c>
      <c r="K230">
        <f t="shared" si="55"/>
        <v>556.45838236940324</v>
      </c>
      <c r="L230">
        <f t="shared" si="56"/>
        <v>0.62863508220303199</v>
      </c>
      <c r="M230">
        <f t="shared" si="57"/>
        <v>672.45262651358462</v>
      </c>
      <c r="N230">
        <f t="shared" si="58"/>
        <v>11.797414500238327</v>
      </c>
      <c r="O230">
        <f t="shared" si="59"/>
        <v>12.042489697803177</v>
      </c>
      <c r="P230">
        <f t="shared" si="60"/>
        <v>0.17149990814911117</v>
      </c>
      <c r="Q230">
        <f t="shared" si="61"/>
        <v>206.6491214260472</v>
      </c>
      <c r="R230">
        <f t="shared" si="62"/>
        <v>3.6254231829131087</v>
      </c>
      <c r="S230">
        <v>0.1</v>
      </c>
      <c r="T230">
        <f t="shared" si="63"/>
        <v>67.245262651358459</v>
      </c>
      <c r="U230">
        <v>20</v>
      </c>
      <c r="V230">
        <f t="shared" si="64"/>
        <v>4132.9824285209443</v>
      </c>
    </row>
    <row r="231" spans="1:22">
      <c r="A231">
        <v>2.8570000000000002</v>
      </c>
      <c r="B231">
        <v>500</v>
      </c>
      <c r="C231" s="6">
        <f t="shared" si="49"/>
        <v>3.3761027636523076E-2</v>
      </c>
      <c r="D231" s="11">
        <v>58</v>
      </c>
      <c r="E231">
        <f t="shared" si="50"/>
        <v>1.189696547251194</v>
      </c>
      <c r="F231" s="7">
        <v>0.5</v>
      </c>
      <c r="G231">
        <f t="shared" si="51"/>
        <v>68.78962576458656</v>
      </c>
      <c r="H231">
        <f t="shared" si="52"/>
        <v>0.21147669373728595</v>
      </c>
      <c r="I231">
        <f t="shared" si="53"/>
        <v>895.30279100456823</v>
      </c>
      <c r="J231">
        <f t="shared" si="54"/>
        <v>0.58792290038160067</v>
      </c>
      <c r="K231">
        <f t="shared" si="55"/>
        <v>563.82006380121743</v>
      </c>
      <c r="L231">
        <f t="shared" si="56"/>
        <v>0.62981641246258691</v>
      </c>
      <c r="M231">
        <f t="shared" si="57"/>
        <v>686.58585706106044</v>
      </c>
      <c r="N231">
        <f t="shared" si="58"/>
        <v>11.837687190707939</v>
      </c>
      <c r="O231">
        <f t="shared" si="59"/>
        <v>12.264421794583127</v>
      </c>
      <c r="P231">
        <f t="shared" si="60"/>
        <v>0.17208535530079994</v>
      </c>
      <c r="Q231">
        <f t="shared" si="61"/>
        <v>208.7169339435078</v>
      </c>
      <c r="R231">
        <f t="shared" si="62"/>
        <v>3.5985678266122032</v>
      </c>
      <c r="S231">
        <v>0.1</v>
      </c>
      <c r="T231">
        <f t="shared" si="63"/>
        <v>68.658585706106052</v>
      </c>
      <c r="U231">
        <v>20</v>
      </c>
      <c r="V231">
        <f t="shared" si="64"/>
        <v>4174.3386788701555</v>
      </c>
    </row>
    <row r="232" spans="1:22">
      <c r="A232">
        <v>2.8570000000000002</v>
      </c>
      <c r="B232">
        <v>500</v>
      </c>
      <c r="C232" s="6">
        <f t="shared" si="49"/>
        <v>3.3761027636523076E-2</v>
      </c>
      <c r="D232" s="11">
        <v>59</v>
      </c>
      <c r="E232">
        <f t="shared" si="50"/>
        <v>1.2051614339574113</v>
      </c>
      <c r="F232" s="7">
        <v>0.5</v>
      </c>
      <c r="G232">
        <f t="shared" si="51"/>
        <v>68.78962576458656</v>
      </c>
      <c r="H232">
        <f t="shared" si="52"/>
        <v>0.21165752471876312</v>
      </c>
      <c r="I232">
        <f t="shared" si="53"/>
        <v>911.51780718299449</v>
      </c>
      <c r="J232">
        <f t="shared" si="54"/>
        <v>0.59593649719790842</v>
      </c>
      <c r="K232">
        <f t="shared" si="55"/>
        <v>571.14917089959829</v>
      </c>
      <c r="L232">
        <f t="shared" si="56"/>
        <v>0.63097953459078471</v>
      </c>
      <c r="M232">
        <f t="shared" si="57"/>
        <v>700.7520743195372</v>
      </c>
      <c r="N232">
        <f t="shared" si="58"/>
        <v>11.877153802026054</v>
      </c>
      <c r="O232">
        <f t="shared" si="59"/>
        <v>12.486545303876637</v>
      </c>
      <c r="P232">
        <f t="shared" si="60"/>
        <v>0.17265908441880937</v>
      </c>
      <c r="Q232">
        <f t="shared" si="61"/>
        <v>210.76573286345726</v>
      </c>
      <c r="R232">
        <f t="shared" si="62"/>
        <v>3.57230055700775</v>
      </c>
      <c r="S232">
        <v>0.1</v>
      </c>
      <c r="T232">
        <f t="shared" si="63"/>
        <v>70.075207431953729</v>
      </c>
      <c r="U232">
        <v>20</v>
      </c>
      <c r="V232">
        <f t="shared" si="64"/>
        <v>4215.3146572691448</v>
      </c>
    </row>
    <row r="233" spans="1:22">
      <c r="A233">
        <v>2.8570000000000002</v>
      </c>
      <c r="B233">
        <v>500</v>
      </c>
      <c r="C233" s="6">
        <f t="shared" si="49"/>
        <v>3.3761027636523076E-2</v>
      </c>
      <c r="D233" s="11">
        <v>60</v>
      </c>
      <c r="E233">
        <f t="shared" si="50"/>
        <v>1.2205614103386901</v>
      </c>
      <c r="F233" s="7">
        <v>0.5</v>
      </c>
      <c r="G233">
        <f t="shared" si="51"/>
        <v>68.78962576458656</v>
      </c>
      <c r="H233">
        <f t="shared" si="52"/>
        <v>0.21183546712879475</v>
      </c>
      <c r="I233">
        <f t="shared" si="53"/>
        <v>927.74657136698431</v>
      </c>
      <c r="J233">
        <f t="shared" si="54"/>
        <v>0.60385609084792591</v>
      </c>
      <c r="K233">
        <f t="shared" si="55"/>
        <v>578.44751574719123</v>
      </c>
      <c r="L233">
        <f t="shared" si="56"/>
        <v>0.63212563393894139</v>
      </c>
      <c r="M233">
        <f t="shared" si="57"/>
        <v>714.95055821189214</v>
      </c>
      <c r="N233">
        <f t="shared" si="58"/>
        <v>11.91584263686487</v>
      </c>
      <c r="O233">
        <f t="shared" si="59"/>
        <v>12.708857142013484</v>
      </c>
      <c r="P233">
        <f t="shared" si="60"/>
        <v>0.1732215069412289</v>
      </c>
      <c r="Q233">
        <f t="shared" si="61"/>
        <v>212.7960131550922</v>
      </c>
      <c r="R233">
        <f t="shared" si="62"/>
        <v>3.5466002192515367</v>
      </c>
      <c r="S233">
        <v>0.1</v>
      </c>
      <c r="T233">
        <f t="shared" si="63"/>
        <v>71.495055821189212</v>
      </c>
      <c r="U233">
        <v>20</v>
      </c>
      <c r="V233">
        <f t="shared" si="64"/>
        <v>4255.9202631018443</v>
      </c>
    </row>
    <row r="234" spans="1:22">
      <c r="A234">
        <v>2.8570000000000002</v>
      </c>
      <c r="B234">
        <v>500</v>
      </c>
      <c r="C234" s="6">
        <f t="shared" si="49"/>
        <v>3.3761027636523076E-2</v>
      </c>
      <c r="D234" s="11">
        <v>61</v>
      </c>
      <c r="E234">
        <f t="shared" si="50"/>
        <v>1.2359001974354613</v>
      </c>
      <c r="F234" s="7">
        <v>0.5</v>
      </c>
      <c r="G234">
        <f t="shared" si="51"/>
        <v>68.78962576458656</v>
      </c>
      <c r="H234">
        <f t="shared" si="52"/>
        <v>0.21201061411526839</v>
      </c>
      <c r="I234">
        <f t="shared" si="53"/>
        <v>943.98886576871325</v>
      </c>
      <c r="J234">
        <f t="shared" si="54"/>
        <v>0.61168121887588023</v>
      </c>
      <c r="K234">
        <f t="shared" si="55"/>
        <v>585.71686181658754</v>
      </c>
      <c r="L234">
        <f t="shared" si="56"/>
        <v>0.63325582164536853</v>
      </c>
      <c r="M234">
        <f t="shared" si="57"/>
        <v>729.18061653333564</v>
      </c>
      <c r="N234">
        <f t="shared" si="58"/>
        <v>11.953780598907141</v>
      </c>
      <c r="O234">
        <f t="shared" si="59"/>
        <v>12.931354325598811</v>
      </c>
      <c r="P234">
        <f t="shared" si="60"/>
        <v>0.17377301396893252</v>
      </c>
      <c r="Q234">
        <f t="shared" si="61"/>
        <v>214.80824923537762</v>
      </c>
      <c r="R234">
        <f t="shared" si="62"/>
        <v>3.5214467087766823</v>
      </c>
      <c r="S234">
        <v>0.1</v>
      </c>
      <c r="T234">
        <f t="shared" si="63"/>
        <v>72.918061653333567</v>
      </c>
      <c r="U234">
        <v>20</v>
      </c>
      <c r="V234">
        <f t="shared" si="64"/>
        <v>4296.1649847075523</v>
      </c>
    </row>
    <row r="235" spans="1:22">
      <c r="A235">
        <v>2.8570000000000002</v>
      </c>
      <c r="B235">
        <v>500</v>
      </c>
      <c r="C235" s="6">
        <f t="shared" si="49"/>
        <v>3.3761027636523076E-2</v>
      </c>
      <c r="D235" s="11">
        <v>62</v>
      </c>
      <c r="E235">
        <f t="shared" si="50"/>
        <v>1.2511814158723831</v>
      </c>
      <c r="F235" s="7">
        <v>0.5</v>
      </c>
      <c r="G235">
        <f t="shared" si="51"/>
        <v>68.78962576458656</v>
      </c>
      <c r="H235">
        <f t="shared" si="52"/>
        <v>0.21218305435576579</v>
      </c>
      <c r="I235">
        <f t="shared" si="53"/>
        <v>960.24447956623931</v>
      </c>
      <c r="J235">
        <f t="shared" si="54"/>
        <v>0.61941146189872132</v>
      </c>
      <c r="K235">
        <f t="shared" si="55"/>
        <v>592.9589249914136</v>
      </c>
      <c r="L235">
        <f t="shared" si="56"/>
        <v>0.6343711394088507</v>
      </c>
      <c r="M235">
        <f t="shared" si="57"/>
        <v>743.44158344427603</v>
      </c>
      <c r="N235">
        <f t="shared" si="58"/>
        <v>11.990993281359291</v>
      </c>
      <c r="O235">
        <f t="shared" si="59"/>
        <v>13.154033966660812</v>
      </c>
      <c r="P235">
        <f t="shared" si="60"/>
        <v>0.17431397755230046</v>
      </c>
      <c r="Q235">
        <f t="shared" si="61"/>
        <v>216.8028961219633</v>
      </c>
      <c r="R235">
        <f t="shared" si="62"/>
        <v>3.4968209051929566</v>
      </c>
      <c r="S235">
        <v>0.1</v>
      </c>
      <c r="T235">
        <f t="shared" si="63"/>
        <v>74.344158344427612</v>
      </c>
      <c r="U235">
        <v>20</v>
      </c>
      <c r="V235">
        <f t="shared" si="64"/>
        <v>4336.0579224392659</v>
      </c>
    </row>
    <row r="236" spans="1:22">
      <c r="A236">
        <v>2.8570000000000002</v>
      </c>
      <c r="B236">
        <v>500</v>
      </c>
      <c r="C236" s="6">
        <f t="shared" si="49"/>
        <v>3.3761027636523076E-2</v>
      </c>
      <c r="D236" s="11">
        <v>63</v>
      </c>
      <c r="E236">
        <f t="shared" si="50"/>
        <v>1.2664085879743121</v>
      </c>
      <c r="F236" s="7">
        <v>0.5</v>
      </c>
      <c r="G236">
        <f t="shared" si="51"/>
        <v>68.78962576458656</v>
      </c>
      <c r="H236">
        <f t="shared" si="52"/>
        <v>0.21235287234023265</v>
      </c>
      <c r="I236">
        <f t="shared" si="53"/>
        <v>976.51320857187272</v>
      </c>
      <c r="J236">
        <f t="shared" si="54"/>
        <v>0.6270464433381957</v>
      </c>
      <c r="K236">
        <f t="shared" si="55"/>
        <v>600.17537456913021</v>
      </c>
      <c r="L236">
        <f t="shared" si="56"/>
        <v>0.63547256389436579</v>
      </c>
      <c r="M236">
        <f t="shared" si="57"/>
        <v>757.732818066449</v>
      </c>
      <c r="N236">
        <f t="shared" si="58"/>
        <v>12.027505048673794</v>
      </c>
      <c r="O236">
        <f t="shared" si="59"/>
        <v>13.376893268107846</v>
      </c>
      <c r="P236">
        <f t="shared" si="60"/>
        <v>0.17484475187922374</v>
      </c>
      <c r="Q236">
        <f t="shared" si="61"/>
        <v>218.7803905054237</v>
      </c>
      <c r="R236">
        <f t="shared" si="62"/>
        <v>3.4727046111972015</v>
      </c>
      <c r="S236">
        <v>0.1</v>
      </c>
      <c r="T236">
        <f t="shared" si="63"/>
        <v>75.773281806644903</v>
      </c>
      <c r="U236">
        <v>20</v>
      </c>
      <c r="V236">
        <f t="shared" si="64"/>
        <v>4375.607810108474</v>
      </c>
    </row>
    <row r="237" spans="1:22">
      <c r="A237">
        <v>2.8570000000000002</v>
      </c>
      <c r="B237">
        <v>500</v>
      </c>
      <c r="C237" s="6">
        <f t="shared" si="49"/>
        <v>3.3761027636523076E-2</v>
      </c>
      <c r="D237" s="11">
        <v>64</v>
      </c>
      <c r="E237">
        <f t="shared" si="50"/>
        <v>1.2815851398423543</v>
      </c>
      <c r="F237" s="7">
        <v>0.5</v>
      </c>
      <c r="G237">
        <f t="shared" si="51"/>
        <v>68.78962576458656</v>
      </c>
      <c r="H237">
        <f t="shared" si="52"/>
        <v>0.21252014863159938</v>
      </c>
      <c r="I237">
        <f t="shared" si="53"/>
        <v>992.79485492134017</v>
      </c>
      <c r="J237">
        <f t="shared" si="54"/>
        <v>0.63458582912214134</v>
      </c>
      <c r="K237">
        <f t="shared" si="55"/>
        <v>607.36783424491284</v>
      </c>
      <c r="L237">
        <f t="shared" si="56"/>
        <v>0.6365610108049784</v>
      </c>
      <c r="M237">
        <f t="shared" si="57"/>
        <v>772.0537031737997</v>
      </c>
      <c r="N237">
        <f t="shared" si="58"/>
        <v>12.06333911209062</v>
      </c>
      <c r="O237">
        <f t="shared" si="59"/>
        <v>13.599929519470413</v>
      </c>
      <c r="P237">
        <f t="shared" si="60"/>
        <v>0.1753656743732559</v>
      </c>
      <c r="Q237">
        <f t="shared" si="61"/>
        <v>220.74115174754053</v>
      </c>
      <c r="R237">
        <f t="shared" si="62"/>
        <v>3.4490804960553207</v>
      </c>
      <c r="S237">
        <v>0.1</v>
      </c>
      <c r="T237">
        <f t="shared" si="63"/>
        <v>77.205370317379973</v>
      </c>
      <c r="U237">
        <v>20</v>
      </c>
      <c r="V237">
        <f t="shared" si="64"/>
        <v>4414.8230349508103</v>
      </c>
    </row>
    <row r="238" spans="1:22">
      <c r="A238">
        <v>2.8570000000000002</v>
      </c>
      <c r="B238">
        <v>500</v>
      </c>
      <c r="C238" s="6">
        <f t="shared" si="49"/>
        <v>3.3761027636523076E-2</v>
      </c>
      <c r="D238" s="11">
        <v>65</v>
      </c>
      <c r="E238">
        <f t="shared" si="50"/>
        <v>1.2967144033890836</v>
      </c>
      <c r="F238" s="7">
        <v>0.5</v>
      </c>
      <c r="G238">
        <f t="shared" si="51"/>
        <v>68.78962576458656</v>
      </c>
      <c r="H238">
        <f t="shared" si="52"/>
        <v>0.21268496010639379</v>
      </c>
      <c r="I238">
        <f t="shared" si="53"/>
        <v>1009.0892267821603</v>
      </c>
      <c r="J238">
        <f t="shared" si="54"/>
        <v>0.64202932735567175</v>
      </c>
      <c r="K238">
        <f t="shared" si="55"/>
        <v>614.53788307618117</v>
      </c>
      <c r="L238">
        <f t="shared" si="56"/>
        <v>0.63763733865028971</v>
      </c>
      <c r="M238">
        <f t="shared" si="57"/>
        <v>786.40364397045823</v>
      </c>
      <c r="N238">
        <f t="shared" si="58"/>
        <v>12.098517599545511</v>
      </c>
      <c r="O238">
        <f t="shared" si="59"/>
        <v>13.823140092906305</v>
      </c>
      <c r="P238">
        <f t="shared" si="60"/>
        <v>0.17587706670987477</v>
      </c>
      <c r="Q238">
        <f t="shared" si="61"/>
        <v>222.68558281170209</v>
      </c>
      <c r="R238">
        <f t="shared" si="62"/>
        <v>3.4259320432569553</v>
      </c>
      <c r="S238">
        <v>0.1</v>
      </c>
      <c r="T238">
        <f t="shared" si="63"/>
        <v>78.640364397045829</v>
      </c>
      <c r="U238">
        <v>20</v>
      </c>
      <c r="V238">
        <f t="shared" si="64"/>
        <v>4453.7116562340416</v>
      </c>
    </row>
    <row r="239" spans="1:22">
      <c r="A239">
        <v>2.8570000000000002</v>
      </c>
      <c r="B239">
        <v>500</v>
      </c>
      <c r="C239" s="6">
        <f t="shared" si="49"/>
        <v>3.3761027636523076E-2</v>
      </c>
      <c r="D239" s="11">
        <v>66</v>
      </c>
      <c r="E239">
        <f t="shared" si="50"/>
        <v>1.3117996183322251</v>
      </c>
      <c r="F239" s="7">
        <v>0.5</v>
      </c>
      <c r="G239">
        <f t="shared" si="51"/>
        <v>68.78962576458656</v>
      </c>
      <c r="H239">
        <f t="shared" si="52"/>
        <v>0.21284738017715712</v>
      </c>
      <c r="I239">
        <f t="shared" si="53"/>
        <v>1025.396138079735</v>
      </c>
      <c r="J239">
        <f t="shared" si="54"/>
        <v>0.64937668796295422</v>
      </c>
      <c r="K239">
        <f t="shared" si="55"/>
        <v>621.68705642744351</v>
      </c>
      <c r="L239">
        <f t="shared" si="56"/>
        <v>0.6387023522386448</v>
      </c>
      <c r="M239">
        <f t="shared" si="57"/>
        <v>800.78206694881874</v>
      </c>
      <c r="N239">
        <f t="shared" si="58"/>
        <v>12.133061620436647</v>
      </c>
      <c r="O239">
        <f t="shared" si="59"/>
        <v>14.046522439448426</v>
      </c>
      <c r="P239">
        <f t="shared" si="60"/>
        <v>0.17637923575800063</v>
      </c>
      <c r="Q239">
        <f t="shared" si="61"/>
        <v>224.61407113091624</v>
      </c>
      <c r="R239">
        <f t="shared" si="62"/>
        <v>3.4032435019835794</v>
      </c>
      <c r="S239">
        <v>0.1</v>
      </c>
      <c r="T239">
        <f t="shared" si="63"/>
        <v>80.078206694881885</v>
      </c>
      <c r="U239">
        <v>20</v>
      </c>
      <c r="V239">
        <f t="shared" si="64"/>
        <v>4492.2814226183245</v>
      </c>
    </row>
    <row r="240" spans="1:22">
      <c r="A240">
        <v>2.8570000000000002</v>
      </c>
      <c r="B240">
        <v>500</v>
      </c>
      <c r="C240" s="6">
        <f t="shared" si="49"/>
        <v>3.3761027636523076E-2</v>
      </c>
      <c r="D240" s="11">
        <v>67</v>
      </c>
      <c r="E240">
        <f t="shared" si="50"/>
        <v>1.3268439341464349</v>
      </c>
      <c r="F240" s="7">
        <v>0.5</v>
      </c>
      <c r="G240">
        <f t="shared" si="51"/>
        <v>68.78962576458656</v>
      </c>
      <c r="H240">
        <f t="shared" si="52"/>
        <v>0.21300747899829889</v>
      </c>
      <c r="I240">
        <f t="shared" si="53"/>
        <v>1041.7154082398558</v>
      </c>
      <c r="J240">
        <f t="shared" si="54"/>
        <v>0.65662770230030509</v>
      </c>
      <c r="K240">
        <f t="shared" si="55"/>
        <v>628.81684689528322</v>
      </c>
      <c r="L240">
        <f t="shared" si="56"/>
        <v>0.63975680591753514</v>
      </c>
      <c r="M240">
        <f t="shared" si="57"/>
        <v>815.18841882143477</v>
      </c>
      <c r="N240">
        <f t="shared" si="58"/>
        <v>12.166991325693056</v>
      </c>
      <c r="O240">
        <f t="shared" si="59"/>
        <v>14.270074085477477</v>
      </c>
      <c r="P240">
        <f t="shared" si="60"/>
        <v>0.176872474453215</v>
      </c>
      <c r="Q240">
        <f t="shared" si="61"/>
        <v>226.52698941842107</v>
      </c>
      <c r="R240">
        <f t="shared" si="62"/>
        <v>3.3809998420659859</v>
      </c>
      <c r="S240">
        <v>0.1</v>
      </c>
      <c r="T240">
        <f t="shared" si="63"/>
        <v>81.518841882143477</v>
      </c>
      <c r="U240">
        <v>20</v>
      </c>
      <c r="V240">
        <f t="shared" si="64"/>
        <v>4530.5397883684218</v>
      </c>
    </row>
    <row r="241" spans="1:22">
      <c r="A241">
        <v>2.8570000000000002</v>
      </c>
      <c r="B241">
        <v>500</v>
      </c>
      <c r="C241" s="6">
        <f t="shared" si="49"/>
        <v>3.3761027636523076E-2</v>
      </c>
      <c r="D241" s="11">
        <v>68</v>
      </c>
      <c r="E241">
        <f t="shared" si="50"/>
        <v>1.3418504119729755</v>
      </c>
      <c r="F241" s="7">
        <v>0.5</v>
      </c>
      <c r="G241">
        <f t="shared" si="51"/>
        <v>68.78962576458656</v>
      </c>
      <c r="H241">
        <f t="shared" si="52"/>
        <v>0.21316532365684709</v>
      </c>
      <c r="I241">
        <f t="shared" si="53"/>
        <v>1058.0468619463943</v>
      </c>
      <c r="J241">
        <f t="shared" si="54"/>
        <v>0.66378220274135802</v>
      </c>
      <c r="K241">
        <f t="shared" si="55"/>
        <v>635.92870521339034</v>
      </c>
      <c r="L241">
        <f t="shared" si="56"/>
        <v>0.64080140658414275</v>
      </c>
      <c r="M241">
        <f t="shared" si="57"/>
        <v>829.62216552097721</v>
      </c>
      <c r="N241">
        <f t="shared" si="58"/>
        <v>12.200325963543783</v>
      </c>
      <c r="O241">
        <f t="shared" si="59"/>
        <v>14.493792629402662</v>
      </c>
      <c r="P241">
        <f t="shared" si="60"/>
        <v>0.17735706260848139</v>
      </c>
      <c r="Q241">
        <f t="shared" si="61"/>
        <v>228.42469642541712</v>
      </c>
      <c r="R241">
        <f t="shared" si="62"/>
        <v>3.3591867121384871</v>
      </c>
      <c r="S241">
        <v>0.1</v>
      </c>
      <c r="T241">
        <f t="shared" si="63"/>
        <v>82.962216552097729</v>
      </c>
      <c r="U241">
        <v>20</v>
      </c>
      <c r="V241">
        <f t="shared" si="64"/>
        <v>4568.4939285083428</v>
      </c>
    </row>
    <row r="242" spans="1:22">
      <c r="A242">
        <v>2.8570000000000002</v>
      </c>
      <c r="B242">
        <v>500</v>
      </c>
      <c r="C242" s="6">
        <f t="shared" si="49"/>
        <v>3.3761027636523076E-2</v>
      </c>
      <c r="D242" s="11">
        <v>69</v>
      </c>
      <c r="E242">
        <f t="shared" si="50"/>
        <v>1.3568220264872979</v>
      </c>
      <c r="F242" s="7">
        <v>0.5</v>
      </c>
      <c r="G242">
        <f t="shared" si="51"/>
        <v>68.78962576458656</v>
      </c>
      <c r="H242">
        <f t="shared" si="52"/>
        <v>0.21332097834940728</v>
      </c>
      <c r="I242">
        <f t="shared" si="53"/>
        <v>1074.3903289130731</v>
      </c>
      <c r="J242">
        <f t="shared" si="54"/>
        <v>0.67084006223507786</v>
      </c>
      <c r="K242">
        <f t="shared" si="55"/>
        <v>643.02404113764442</v>
      </c>
      <c r="L242">
        <f t="shared" si="56"/>
        <v>0.64183681648578661</v>
      </c>
      <c r="M242">
        <f t="shared" si="57"/>
        <v>844.08279126303978</v>
      </c>
      <c r="N242">
        <f t="shared" si="58"/>
        <v>12.233083931348403</v>
      </c>
      <c r="O242">
        <f t="shared" si="59"/>
        <v>14.717675738535247</v>
      </c>
      <c r="P242">
        <f t="shared" si="60"/>
        <v>0.17783326766760943</v>
      </c>
      <c r="Q242">
        <f t="shared" si="61"/>
        <v>230.30753765003325</v>
      </c>
      <c r="R242">
        <f t="shared" si="62"/>
        <v>3.3377904007251198</v>
      </c>
      <c r="S242">
        <v>0.1</v>
      </c>
      <c r="T242">
        <f t="shared" si="63"/>
        <v>84.408279126303981</v>
      </c>
      <c r="U242">
        <v>20</v>
      </c>
      <c r="V242">
        <f t="shared" si="64"/>
        <v>4606.1507530006647</v>
      </c>
    </row>
    <row r="243" spans="1:22">
      <c r="A243">
        <v>2.8570000000000002</v>
      </c>
      <c r="B243">
        <v>500</v>
      </c>
      <c r="C243" s="6">
        <f t="shared" si="49"/>
        <v>3.3761027636523076E-2</v>
      </c>
      <c r="D243" s="11">
        <v>70</v>
      </c>
      <c r="E243">
        <f t="shared" si="50"/>
        <v>1.3717616677247249</v>
      </c>
      <c r="F243" s="7">
        <v>0.5</v>
      </c>
      <c r="G243">
        <f t="shared" si="51"/>
        <v>68.78962576458656</v>
      </c>
      <c r="H243">
        <f t="shared" si="52"/>
        <v>0.21347450454651359</v>
      </c>
      <c r="I243">
        <f t="shared" si="53"/>
        <v>1090.7456436683176</v>
      </c>
      <c r="J243">
        <f t="shared" si="54"/>
        <v>0.67780119383741844</v>
      </c>
      <c r="K243">
        <f t="shared" si="55"/>
        <v>650.10422431134145</v>
      </c>
      <c r="L243">
        <f t="shared" si="56"/>
        <v>0.64286365582808858</v>
      </c>
      <c r="M243">
        <f t="shared" si="57"/>
        <v>858.56979766704887</v>
      </c>
      <c r="N243">
        <f t="shared" si="58"/>
        <v>12.265282823814983</v>
      </c>
      <c r="O243">
        <f t="shared" si="59"/>
        <v>14.941721146141337</v>
      </c>
      <c r="P243">
        <f t="shared" si="60"/>
        <v>0.1783013454062029</v>
      </c>
      <c r="Q243">
        <f t="shared" si="61"/>
        <v>232.17584600126875</v>
      </c>
      <c r="R243">
        <f t="shared" si="62"/>
        <v>3.3167978000181249</v>
      </c>
      <c r="S243">
        <v>0.1</v>
      </c>
      <c r="T243">
        <f t="shared" si="63"/>
        <v>85.856979766704896</v>
      </c>
      <c r="U243">
        <v>20</v>
      </c>
      <c r="V243">
        <f t="shared" si="64"/>
        <v>4643.5169200253749</v>
      </c>
    </row>
    <row r="244" spans="1:22">
      <c r="A244">
        <v>2.8570000000000002</v>
      </c>
      <c r="B244">
        <v>500</v>
      </c>
      <c r="C244" s="6">
        <f t="shared" si="49"/>
        <v>3.3761027636523076E-2</v>
      </c>
      <c r="D244" s="11">
        <v>71</v>
      </c>
      <c r="E244">
        <f t="shared" si="50"/>
        <v>1.3866721428645339</v>
      </c>
      <c r="F244" s="7">
        <v>0.5</v>
      </c>
      <c r="G244">
        <f t="shared" si="51"/>
        <v>68.78962576458656</v>
      </c>
      <c r="H244">
        <f t="shared" si="52"/>
        <v>0.21362596114543322</v>
      </c>
      <c r="I244">
        <f t="shared" si="53"/>
        <v>1107.1126453522452</v>
      </c>
      <c r="J244">
        <f t="shared" si="54"/>
        <v>0.68466555021744424</v>
      </c>
      <c r="K244">
        <f t="shared" si="55"/>
        <v>657.17058511070468</v>
      </c>
      <c r="L244">
        <f t="shared" si="56"/>
        <v>0.64388250520692825</v>
      </c>
      <c r="M244">
        <f t="shared" si="57"/>
        <v>873.08270293092392</v>
      </c>
      <c r="N244">
        <f t="shared" si="58"/>
        <v>12.296939477900336</v>
      </c>
      <c r="O244">
        <f t="shared" si="59"/>
        <v>15.165926648660893</v>
      </c>
      <c r="P244">
        <f t="shared" si="60"/>
        <v>0.17876154058437832</v>
      </c>
      <c r="Q244">
        <f t="shared" si="61"/>
        <v>234.02994242132129</v>
      </c>
      <c r="R244">
        <f t="shared" si="62"/>
        <v>3.2961963721312859</v>
      </c>
      <c r="S244">
        <v>0.1</v>
      </c>
      <c r="T244">
        <f t="shared" si="63"/>
        <v>87.308270293092392</v>
      </c>
      <c r="U244">
        <v>20</v>
      </c>
      <c r="V244">
        <f t="shared" si="64"/>
        <v>4680.5988484264262</v>
      </c>
    </row>
    <row r="245" spans="1:22">
      <c r="A245">
        <v>2.8570000000000002</v>
      </c>
      <c r="B245">
        <v>500</v>
      </c>
      <c r="C245" s="6">
        <f t="shared" si="49"/>
        <v>3.3761027636523076E-2</v>
      </c>
      <c r="D245" s="11">
        <v>72</v>
      </c>
      <c r="E245">
        <f t="shared" si="50"/>
        <v>1.4015561779729095</v>
      </c>
      <c r="F245" s="7">
        <v>0.5</v>
      </c>
      <c r="G245">
        <f t="shared" si="51"/>
        <v>68.78962576458656</v>
      </c>
      <c r="H245">
        <f t="shared" si="52"/>
        <v>0.21377540461238848</v>
      </c>
      <c r="I245">
        <f t="shared" si="53"/>
        <v>1123.4911775249614</v>
      </c>
      <c r="J245">
        <f t="shared" si="54"/>
        <v>0.69143312313875116</v>
      </c>
      <c r="K245">
        <f t="shared" si="55"/>
        <v>664.2244154709033</v>
      </c>
      <c r="L245">
        <f t="shared" si="56"/>
        <v>0.64489390787871947</v>
      </c>
      <c r="M245">
        <f t="shared" si="57"/>
        <v>887.62104105554704</v>
      </c>
      <c r="N245">
        <f t="shared" si="58"/>
        <v>12.328070014660376</v>
      </c>
      <c r="O245">
        <f t="shared" si="59"/>
        <v>15.390290103081663</v>
      </c>
      <c r="P245">
        <f t="shared" si="60"/>
        <v>0.17921408755514648</v>
      </c>
      <c r="Q245">
        <f t="shared" si="61"/>
        <v>235.87013646941435</v>
      </c>
      <c r="R245">
        <f t="shared" si="62"/>
        <v>3.2759741176307546</v>
      </c>
      <c r="S245">
        <v>0.1</v>
      </c>
      <c r="T245">
        <f t="shared" si="63"/>
        <v>88.762104105554712</v>
      </c>
      <c r="U245">
        <v>20</v>
      </c>
      <c r="V245">
        <f t="shared" si="64"/>
        <v>4717.4027293882873</v>
      </c>
    </row>
    <row r="246" spans="1:22">
      <c r="A246">
        <v>2.8570000000000002</v>
      </c>
      <c r="B246">
        <v>500</v>
      </c>
      <c r="C246" s="6">
        <f t="shared" si="49"/>
        <v>3.3761027636523076E-2</v>
      </c>
      <c r="D246" s="11">
        <v>73</v>
      </c>
      <c r="E246">
        <f t="shared" si="50"/>
        <v>1.4164164197053017</v>
      </c>
      <c r="F246" s="7">
        <v>0.5</v>
      </c>
      <c r="G246">
        <f t="shared" si="51"/>
        <v>68.78962576458656</v>
      </c>
      <c r="H246">
        <f t="shared" si="52"/>
        <v>0.21392288911506366</v>
      </c>
      <c r="I246">
        <f t="shared" si="53"/>
        <v>1139.8810879853756</v>
      </c>
      <c r="J246">
        <f t="shared" si="54"/>
        <v>0.69810394291704458</v>
      </c>
      <c r="K246">
        <f t="shared" si="55"/>
        <v>671.26696969283284</v>
      </c>
      <c r="L246">
        <f t="shared" si="56"/>
        <v>0.64589837188215382</v>
      </c>
      <c r="M246">
        <f t="shared" si="57"/>
        <v>902.18436111541064</v>
      </c>
      <c r="N246">
        <f t="shared" si="58"/>
        <v>12.358689878293296</v>
      </c>
      <c r="O246">
        <f t="shared" si="59"/>
        <v>15.614809424457201</v>
      </c>
      <c r="P246">
        <f t="shared" si="60"/>
        <v>0.17965921083198633</v>
      </c>
      <c r="Q246">
        <f t="shared" si="61"/>
        <v>237.69672686996498</v>
      </c>
      <c r="R246">
        <f t="shared" si="62"/>
        <v>3.2561195461639039</v>
      </c>
      <c r="S246">
        <v>0.1</v>
      </c>
      <c r="T246">
        <f t="shared" si="63"/>
        <v>90.218436111541067</v>
      </c>
      <c r="U246">
        <v>20</v>
      </c>
      <c r="V246">
        <f t="shared" si="64"/>
        <v>4753.9345373992992</v>
      </c>
    </row>
    <row r="247" spans="1:22">
      <c r="A247">
        <v>2.8570000000000002</v>
      </c>
      <c r="B247">
        <v>500</v>
      </c>
      <c r="C247" s="6">
        <f t="shared" si="49"/>
        <v>3.3761027636523076E-2</v>
      </c>
      <c r="D247" s="11">
        <v>74</v>
      </c>
      <c r="E247">
        <f t="shared" si="50"/>
        <v>1.4312554369688399</v>
      </c>
      <c r="F247" s="7">
        <v>0.5</v>
      </c>
      <c r="G247">
        <f t="shared" si="51"/>
        <v>68.78962576458656</v>
      </c>
      <c r="H247">
        <f t="shared" si="52"/>
        <v>0.21406846664618356</v>
      </c>
      <c r="I247">
        <f t="shared" si="53"/>
        <v>1156.2822285998236</v>
      </c>
      <c r="J247">
        <f t="shared" si="54"/>
        <v>0.70467807785474579</v>
      </c>
      <c r="K247">
        <f t="shared" si="55"/>
        <v>678.29946523096521</v>
      </c>
      <c r="L247">
        <f t="shared" si="56"/>
        <v>0.64689637202332295</v>
      </c>
      <c r="M247">
        <f t="shared" si="57"/>
        <v>916.77222657212997</v>
      </c>
      <c r="N247">
        <f t="shared" si="58"/>
        <v>12.388813872596351</v>
      </c>
      <c r="O247">
        <f t="shared" si="59"/>
        <v>15.839482583559228</v>
      </c>
      <c r="P247">
        <f t="shared" si="60"/>
        <v>0.18009712561881983</v>
      </c>
      <c r="Q247">
        <f t="shared" si="61"/>
        <v>239.5100020276937</v>
      </c>
      <c r="R247">
        <f t="shared" si="62"/>
        <v>3.2366216490228878</v>
      </c>
      <c r="S247">
        <v>0.1</v>
      </c>
      <c r="T247">
        <f t="shared" si="63"/>
        <v>91.677222657213008</v>
      </c>
      <c r="U247">
        <v>20</v>
      </c>
      <c r="V247">
        <f t="shared" si="64"/>
        <v>4790.2000405538738</v>
      </c>
    </row>
    <row r="248" spans="1:22">
      <c r="A248">
        <v>2.8570000000000002</v>
      </c>
      <c r="B248">
        <v>500</v>
      </c>
      <c r="C248" s="6">
        <f t="shared" si="49"/>
        <v>3.3761027636523076E-2</v>
      </c>
      <c r="D248" s="11">
        <v>75</v>
      </c>
      <c r="E248">
        <f t="shared" si="50"/>
        <v>1.4460757225455318</v>
      </c>
      <c r="F248" s="7">
        <v>0.5</v>
      </c>
      <c r="G248">
        <f t="shared" si="51"/>
        <v>68.78962576458656</v>
      </c>
      <c r="H248">
        <f t="shared" si="52"/>
        <v>0.21421218713887921</v>
      </c>
      <c r="I248">
        <f t="shared" si="53"/>
        <v>1172.6944551398497</v>
      </c>
      <c r="J248">
        <f t="shared" si="54"/>
        <v>0.7111556336535152</v>
      </c>
      <c r="K248">
        <f t="shared" si="55"/>
        <v>685.32308346261368</v>
      </c>
      <c r="L248">
        <f t="shared" si="56"/>
        <v>0.64788835173502612</v>
      </c>
      <c r="M248">
        <f t="shared" si="57"/>
        <v>931.38421462779445</v>
      </c>
      <c r="N248">
        <f t="shared" si="58"/>
        <v>12.41845619503726</v>
      </c>
      <c r="O248">
        <f t="shared" si="59"/>
        <v>16.064307604655475</v>
      </c>
      <c r="P248">
        <f t="shared" si="60"/>
        <v>0.18052803830531056</v>
      </c>
      <c r="Q248">
        <f t="shared" si="61"/>
        <v>241.3102405120552</v>
      </c>
      <c r="R248">
        <f t="shared" si="62"/>
        <v>3.2174698734940694</v>
      </c>
      <c r="S248">
        <v>0.1</v>
      </c>
      <c r="T248">
        <f t="shared" si="63"/>
        <v>93.138421462779448</v>
      </c>
      <c r="U248">
        <v>20</v>
      </c>
      <c r="V248">
        <f t="shared" si="64"/>
        <v>4826.2048102411045</v>
      </c>
    </row>
    <row r="249" spans="1:22">
      <c r="A249">
        <v>2.8570000000000002</v>
      </c>
      <c r="B249">
        <v>500</v>
      </c>
      <c r="C249" s="6">
        <f t="shared" si="49"/>
        <v>3.3761027636523076E-2</v>
      </c>
      <c r="D249" s="11">
        <v>76</v>
      </c>
      <c r="E249">
        <f t="shared" si="50"/>
        <v>1.4608796946770175</v>
      </c>
      <c r="F249" s="7">
        <v>0.5</v>
      </c>
      <c r="G249">
        <f t="shared" si="51"/>
        <v>68.78962576458656</v>
      </c>
      <c r="H249">
        <f t="shared" si="52"/>
        <v>0.21435409857448479</v>
      </c>
      <c r="I249">
        <f t="shared" si="53"/>
        <v>1189.1176271285287</v>
      </c>
      <c r="J249">
        <f t="shared" si="54"/>
        <v>0.71753675280559093</v>
      </c>
      <c r="K249">
        <f t="shared" si="55"/>
        <v>692.33897043897832</v>
      </c>
      <c r="L249">
        <f t="shared" si="56"/>
        <v>0.64887472482007191</v>
      </c>
      <c r="M249">
        <f t="shared" si="57"/>
        <v>946.01991561535442</v>
      </c>
      <c r="N249">
        <f t="shared" si="58"/>
        <v>12.447630468623084</v>
      </c>
      <c r="O249">
        <f t="shared" si="59"/>
        <v>16.289282563404502</v>
      </c>
      <c r="P249">
        <f t="shared" si="60"/>
        <v>0.18095214693014397</v>
      </c>
      <c r="Q249">
        <f t="shared" si="61"/>
        <v>243.09771151317429</v>
      </c>
      <c r="R249">
        <f t="shared" si="62"/>
        <v>3.1986540988575562</v>
      </c>
      <c r="S249">
        <v>0.1</v>
      </c>
      <c r="T249">
        <f t="shared" si="63"/>
        <v>94.601991561535442</v>
      </c>
      <c r="U249">
        <v>20</v>
      </c>
      <c r="V249">
        <f t="shared" si="64"/>
        <v>4861.9542302634854</v>
      </c>
    </row>
    <row r="250" spans="1:22">
      <c r="A250">
        <v>2.8570000000000002</v>
      </c>
      <c r="B250">
        <v>500</v>
      </c>
      <c r="C250" s="6">
        <f t="shared" si="49"/>
        <v>3.3761027636523076E-2</v>
      </c>
      <c r="D250" s="11">
        <v>77</v>
      </c>
      <c r="E250">
        <f t="shared" si="50"/>
        <v>1.4756696986117215</v>
      </c>
      <c r="F250" s="7">
        <v>0.5</v>
      </c>
      <c r="G250">
        <f t="shared" si="51"/>
        <v>68.78962576458656</v>
      </c>
      <c r="H250">
        <f t="shared" si="52"/>
        <v>0.21449424708335713</v>
      </c>
      <c r="I250">
        <f t="shared" si="53"/>
        <v>1205.5516076947808</v>
      </c>
      <c r="J250">
        <f t="shared" si="54"/>
        <v>0.72382161396485922</v>
      </c>
      <c r="K250">
        <f t="shared" si="55"/>
        <v>699.3482376183714</v>
      </c>
      <c r="L250">
        <f t="shared" si="56"/>
        <v>0.64985587708749903</v>
      </c>
      <c r="M250">
        <f t="shared" si="57"/>
        <v>960.67893242349294</v>
      </c>
      <c r="N250">
        <f t="shared" si="58"/>
        <v>12.476349771733675</v>
      </c>
      <c r="O250">
        <f t="shared" si="59"/>
        <v>16.514405584860011</v>
      </c>
      <c r="P250">
        <f t="shared" si="60"/>
        <v>0.18136964161471858</v>
      </c>
      <c r="Q250">
        <f t="shared" si="61"/>
        <v>244.87267527128793</v>
      </c>
      <c r="R250">
        <f t="shared" si="62"/>
        <v>3.1801646139128303</v>
      </c>
      <c r="S250">
        <v>0.1</v>
      </c>
      <c r="T250">
        <f t="shared" si="63"/>
        <v>96.067893242349299</v>
      </c>
      <c r="U250">
        <v>20</v>
      </c>
      <c r="V250">
        <f t="shared" si="64"/>
        <v>4897.4535054257585</v>
      </c>
    </row>
    <row r="251" spans="1:22">
      <c r="A251">
        <v>2.8570000000000002</v>
      </c>
      <c r="B251">
        <v>500</v>
      </c>
      <c r="C251" s="6">
        <f t="shared" si="49"/>
        <v>3.3761027636523076E-2</v>
      </c>
      <c r="D251" s="11">
        <v>78</v>
      </c>
      <c r="E251">
        <f t="shared" si="50"/>
        <v>1.490448008115304</v>
      </c>
      <c r="F251" s="7">
        <v>0.5</v>
      </c>
      <c r="G251">
        <f t="shared" si="51"/>
        <v>68.78962576458656</v>
      </c>
      <c r="H251">
        <f t="shared" si="52"/>
        <v>0.21463267703925387</v>
      </c>
      <c r="I251">
        <f t="shared" si="53"/>
        <v>1221.996263435168</v>
      </c>
      <c r="J251">
        <f t="shared" si="54"/>
        <v>0.7300104312985789</v>
      </c>
      <c r="K251">
        <f t="shared" si="55"/>
        <v>706.35196258204883</v>
      </c>
      <c r="L251">
        <f t="shared" si="56"/>
        <v>0.65083216788983578</v>
      </c>
      <c r="M251">
        <f t="shared" si="57"/>
        <v>975.36087995363414</v>
      </c>
      <c r="N251">
        <f t="shared" si="58"/>
        <v>12.504626666072232</v>
      </c>
      <c r="O251">
        <f t="shared" si="59"/>
        <v>16.739674841577642</v>
      </c>
      <c r="P251">
        <f t="shared" si="60"/>
        <v>0.18178070496946522</v>
      </c>
      <c r="Q251">
        <f t="shared" si="61"/>
        <v>246.63538348153384</v>
      </c>
      <c r="R251">
        <f t="shared" si="62"/>
        <v>3.1619920959171006</v>
      </c>
      <c r="S251">
        <v>0.1</v>
      </c>
      <c r="T251">
        <f t="shared" si="63"/>
        <v>97.536087995363417</v>
      </c>
      <c r="U251">
        <v>20</v>
      </c>
      <c r="V251">
        <f t="shared" si="64"/>
        <v>4932.7076696306767</v>
      </c>
    </row>
    <row r="252" spans="1:22">
      <c r="A252">
        <v>2.8570000000000002</v>
      </c>
      <c r="B252">
        <v>500</v>
      </c>
      <c r="C252" s="6">
        <f t="shared" si="49"/>
        <v>3.3761027636523076E-2</v>
      </c>
      <c r="D252" s="11">
        <v>79</v>
      </c>
      <c r="E252">
        <f t="shared" si="50"/>
        <v>1.5052168269453059</v>
      </c>
      <c r="F252" s="7">
        <v>0.5</v>
      </c>
      <c r="G252">
        <f t="shared" si="51"/>
        <v>68.78962576458656</v>
      </c>
      <c r="H252">
        <f t="shared" si="52"/>
        <v>0.21476943114775718</v>
      </c>
      <c r="I252">
        <f t="shared" si="53"/>
        <v>1238.4514642826873</v>
      </c>
      <c r="J252">
        <f t="shared" si="54"/>
        <v>0.7361034538206912</v>
      </c>
      <c r="K252">
        <f t="shared" si="55"/>
        <v>713.35118973307306</v>
      </c>
      <c r="L252">
        <f t="shared" si="56"/>
        <v>0.65180393156879646</v>
      </c>
      <c r="M252">
        <f t="shared" si="57"/>
        <v>990.06538460690979</v>
      </c>
      <c r="N252">
        <f t="shared" si="58"/>
        <v>12.532473222872277</v>
      </c>
      <c r="O252">
        <f t="shared" si="59"/>
        <v>16.965088551817633</v>
      </c>
      <c r="P252">
        <f t="shared" si="60"/>
        <v>0.1821855124748199</v>
      </c>
      <c r="Q252">
        <f t="shared" si="61"/>
        <v>248.38607967577755</v>
      </c>
      <c r="R252">
        <f t="shared" si="62"/>
        <v>3.1441275908326274</v>
      </c>
      <c r="S252">
        <v>0.1</v>
      </c>
      <c r="T252">
        <f t="shared" si="63"/>
        <v>99.00653846069099</v>
      </c>
      <c r="U252">
        <v>20</v>
      </c>
      <c r="V252">
        <f t="shared" si="64"/>
        <v>4967.7215935155509</v>
      </c>
    </row>
    <row r="253" spans="1:22">
      <c r="A253">
        <v>2.8570000000000002</v>
      </c>
      <c r="B253">
        <v>500</v>
      </c>
      <c r="C253" s="6">
        <f t="shared" si="49"/>
        <v>3.3761027636523076E-2</v>
      </c>
      <c r="D253" s="11">
        <v>80</v>
      </c>
      <c r="E253">
        <f t="shared" si="50"/>
        <v>1.5199782902909498</v>
      </c>
      <c r="F253" s="7">
        <v>0.5</v>
      </c>
      <c r="G253">
        <f t="shared" si="51"/>
        <v>68.78962576458656</v>
      </c>
      <c r="H253">
        <f t="shared" si="52"/>
        <v>0.2149045505291898</v>
      </c>
      <c r="I253">
        <f t="shared" si="53"/>
        <v>1254.9170833821302</v>
      </c>
      <c r="J253">
        <f t="shared" si="54"/>
        <v>0.74210096470766063</v>
      </c>
      <c r="K253">
        <f t="shared" si="55"/>
        <v>720.34693097866227</v>
      </c>
      <c r="L253">
        <f t="shared" si="56"/>
        <v>0.6527714788161656</v>
      </c>
      <c r="M253">
        <f t="shared" si="57"/>
        <v>1004.7920837990956</v>
      </c>
      <c r="N253">
        <f t="shared" si="58"/>
        <v>12.559901047488696</v>
      </c>
      <c r="O253">
        <f t="shared" si="59"/>
        <v>17.190644977837401</v>
      </c>
      <c r="P253">
        <f t="shared" si="60"/>
        <v>0.18258423283870562</v>
      </c>
      <c r="Q253">
        <f t="shared" si="61"/>
        <v>250.12499958303454</v>
      </c>
      <c r="R253">
        <f t="shared" si="62"/>
        <v>3.1265624947879318</v>
      </c>
      <c r="S253">
        <v>0.1</v>
      </c>
      <c r="T253">
        <f t="shared" si="63"/>
        <v>100.47920837990956</v>
      </c>
      <c r="U253">
        <v>20</v>
      </c>
      <c r="V253">
        <f t="shared" si="64"/>
        <v>5002.4999916606903</v>
      </c>
    </row>
    <row r="254" spans="1:22">
      <c r="A254">
        <v>2.8570000000000002</v>
      </c>
      <c r="B254">
        <v>500</v>
      </c>
      <c r="C254" s="6">
        <f t="shared" si="49"/>
        <v>3.3761027636523076E-2</v>
      </c>
      <c r="D254" s="11">
        <v>81</v>
      </c>
      <c r="E254">
        <f t="shared" si="50"/>
        <v>1.5347344661790643</v>
      </c>
      <c r="F254" s="7">
        <v>0.5</v>
      </c>
      <c r="G254">
        <f t="shared" si="51"/>
        <v>68.78962576458656</v>
      </c>
      <c r="H254">
        <f t="shared" si="52"/>
        <v>0.21503807479643083</v>
      </c>
      <c r="I254">
        <f t="shared" si="53"/>
        <v>1271.3929969715982</v>
      </c>
      <c r="J254">
        <f t="shared" si="54"/>
        <v>0.74800328059778964</v>
      </c>
      <c r="K254">
        <f t="shared" si="55"/>
        <v>727.34016639648519</v>
      </c>
      <c r="L254">
        <f t="shared" si="56"/>
        <v>0.65373509795603124</v>
      </c>
      <c r="M254">
        <f t="shared" si="57"/>
        <v>1019.5406255016753</v>
      </c>
      <c r="N254">
        <f t="shared" si="58"/>
        <v>12.586921302489818</v>
      </c>
      <c r="O254">
        <f t="shared" si="59"/>
        <v>17.416342424268468</v>
      </c>
      <c r="P254">
        <f t="shared" si="60"/>
        <v>0.18297702833222368</v>
      </c>
      <c r="Q254">
        <f t="shared" si="61"/>
        <v>251.85237146992293</v>
      </c>
      <c r="R254">
        <f t="shared" si="62"/>
        <v>3.1092885366657153</v>
      </c>
      <c r="S254">
        <v>0.1</v>
      </c>
      <c r="T254">
        <f t="shared" si="63"/>
        <v>101.95406255016754</v>
      </c>
      <c r="U254">
        <v>20</v>
      </c>
      <c r="V254">
        <f t="shared" si="64"/>
        <v>5037.0474293984589</v>
      </c>
    </row>
    <row r="255" spans="1:22">
      <c r="A255">
        <v>2.8570000000000002</v>
      </c>
      <c r="B255">
        <v>500</v>
      </c>
      <c r="C255" s="6">
        <f t="shared" si="49"/>
        <v>3.3761027636523076E-2</v>
      </c>
      <c r="D255" s="11">
        <v>82</v>
      </c>
      <c r="E255">
        <f t="shared" si="50"/>
        <v>1.5494873568471028</v>
      </c>
      <c r="F255" s="7">
        <v>0.5</v>
      </c>
      <c r="G255">
        <f t="shared" si="51"/>
        <v>68.78962576458656</v>
      </c>
      <c r="H255">
        <f t="shared" si="52"/>
        <v>0.21517004212800173</v>
      </c>
      <c r="I255">
        <f t="shared" si="53"/>
        <v>1287.8790842697913</v>
      </c>
      <c r="J255">
        <f t="shared" si="54"/>
        <v>0.75381075087496252</v>
      </c>
      <c r="K255">
        <f t="shared" si="55"/>
        <v>734.33184488536085</v>
      </c>
      <c r="L255">
        <f t="shared" si="56"/>
        <v>0.65469505615399892</v>
      </c>
      <c r="M255">
        <f t="shared" si="57"/>
        <v>1034.3106678073214</v>
      </c>
      <c r="N255">
        <f t="shared" si="58"/>
        <v>12.613544729357578</v>
      </c>
      <c r="O255">
        <f t="shared" si="59"/>
        <v>17.642179236572485</v>
      </c>
      <c r="P255">
        <f t="shared" si="60"/>
        <v>0.18336405510511047</v>
      </c>
      <c r="Q255">
        <f t="shared" si="61"/>
        <v>253.56841646246994</v>
      </c>
      <c r="R255">
        <f t="shared" si="62"/>
        <v>3.0922977617374383</v>
      </c>
      <c r="S255">
        <v>0.1</v>
      </c>
      <c r="T255">
        <f t="shared" si="63"/>
        <v>103.43106678073214</v>
      </c>
      <c r="U255">
        <v>20</v>
      </c>
      <c r="V255">
        <f t="shared" si="64"/>
        <v>5071.3683292493988</v>
      </c>
    </row>
    <row r="256" spans="1:22">
      <c r="A256">
        <v>2.8570000000000002</v>
      </c>
      <c r="B256">
        <v>500</v>
      </c>
      <c r="C256" s="6">
        <f t="shared" si="49"/>
        <v>3.3761027636523076E-2</v>
      </c>
      <c r="D256" s="11">
        <v>83</v>
      </c>
      <c r="E256">
        <f t="shared" si="50"/>
        <v>1.5642389000842953</v>
      </c>
      <c r="F256" s="7">
        <v>0.5</v>
      </c>
      <c r="G256">
        <f t="shared" si="51"/>
        <v>68.78962576458656</v>
      </c>
      <c r="H256">
        <f t="shared" si="52"/>
        <v>0.21530048933676971</v>
      </c>
      <c r="I256">
        <f t="shared" si="53"/>
        <v>1304.3752273687508</v>
      </c>
      <c r="J256">
        <f t="shared" si="54"/>
        <v>0.75952375693777308</v>
      </c>
      <c r="K256">
        <f t="shared" si="55"/>
        <v>741.3228848008564</v>
      </c>
      <c r="L256">
        <f t="shared" si="56"/>
        <v>0.65565160055854843</v>
      </c>
      <c r="M256">
        <f t="shared" si="57"/>
        <v>1049.1018785182564</v>
      </c>
      <c r="N256">
        <f t="shared" si="58"/>
        <v>12.639781668894656</v>
      </c>
      <c r="O256">
        <f t="shared" si="59"/>
        <v>17.868153799571928</v>
      </c>
      <c r="P256">
        <f t="shared" si="60"/>
        <v>0.18374546348239787</v>
      </c>
      <c r="Q256">
        <f t="shared" si="61"/>
        <v>255.27334885049444</v>
      </c>
      <c r="R256">
        <f t="shared" si="62"/>
        <v>3.0755825162710173</v>
      </c>
      <c r="S256">
        <v>0.1</v>
      </c>
      <c r="T256">
        <f t="shared" si="63"/>
        <v>104.91018785182564</v>
      </c>
      <c r="U256">
        <v>20</v>
      </c>
      <c r="V256">
        <f t="shared" si="64"/>
        <v>5105.466977009889</v>
      </c>
    </row>
    <row r="257" spans="1:22">
      <c r="A257">
        <v>2.8570000000000002</v>
      </c>
      <c r="B257">
        <v>500</v>
      </c>
      <c r="C257" s="6">
        <f t="shared" si="49"/>
        <v>3.3761027636523076E-2</v>
      </c>
      <c r="D257" s="11">
        <v>84</v>
      </c>
      <c r="E257">
        <f t="shared" si="50"/>
        <v>1.5789909705418594</v>
      </c>
      <c r="F257" s="7">
        <v>0.5</v>
      </c>
      <c r="G257">
        <f t="shared" si="51"/>
        <v>68.78962576458656</v>
      </c>
      <c r="H257">
        <f t="shared" si="52"/>
        <v>0.21542945193457114</v>
      </c>
      <c r="I257">
        <f t="shared" si="53"/>
        <v>1320.881311131677</v>
      </c>
      <c r="J257">
        <f t="shared" si="54"/>
        <v>0.76514271145499446</v>
      </c>
      <c r="K257">
        <f t="shared" si="55"/>
        <v>748.31417457622103</v>
      </c>
      <c r="L257">
        <f t="shared" si="56"/>
        <v>0.65660495937923802</v>
      </c>
      <c r="M257">
        <f t="shared" si="57"/>
        <v>1063.9139347559835</v>
      </c>
      <c r="N257">
        <f t="shared" si="58"/>
        <v>12.665642080428375</v>
      </c>
      <c r="O257">
        <f t="shared" si="59"/>
        <v>18.094264536050371</v>
      </c>
      <c r="P257">
        <f t="shared" si="60"/>
        <v>0.18412139824358148</v>
      </c>
      <c r="Q257">
        <f t="shared" si="61"/>
        <v>256.96737637569345</v>
      </c>
      <c r="R257">
        <f t="shared" si="62"/>
        <v>3.0591354330439695</v>
      </c>
      <c r="S257">
        <v>0.1</v>
      </c>
      <c r="T257">
        <f t="shared" si="63"/>
        <v>106.39139347559836</v>
      </c>
      <c r="U257">
        <v>20</v>
      </c>
      <c r="V257">
        <f t="shared" si="64"/>
        <v>5139.347527513869</v>
      </c>
    </row>
    <row r="258" spans="1:22">
      <c r="A258">
        <v>2.8570000000000002</v>
      </c>
      <c r="B258">
        <v>500</v>
      </c>
      <c r="C258" s="6">
        <f t="shared" si="49"/>
        <v>3.3761027636523076E-2</v>
      </c>
      <c r="D258" s="11">
        <v>85</v>
      </c>
      <c r="E258">
        <f t="shared" si="50"/>
        <v>1.5937453810133568</v>
      </c>
      <c r="F258" s="7">
        <v>0.5</v>
      </c>
      <c r="G258">
        <f t="shared" si="51"/>
        <v>68.78962576458656</v>
      </c>
      <c r="H258">
        <f t="shared" si="52"/>
        <v>0.21555696419305315</v>
      </c>
      <c r="I258">
        <f t="shared" si="53"/>
        <v>1337.3972230955851</v>
      </c>
      <c r="J258">
        <f t="shared" si="54"/>
        <v>0.77066805760835244</v>
      </c>
      <c r="K258">
        <f t="shared" si="55"/>
        <v>755.30657332917167</v>
      </c>
      <c r="L258">
        <f t="shared" si="56"/>
        <v>0.65755534290609829</v>
      </c>
      <c r="M258">
        <f t="shared" si="57"/>
        <v>1078.7465225911069</v>
      </c>
      <c r="N258">
        <f t="shared" si="58"/>
        <v>12.691135559895375</v>
      </c>
      <c r="O258">
        <f t="shared" si="59"/>
        <v>18.320509905418973</v>
      </c>
      <c r="P258">
        <f t="shared" si="60"/>
        <v>0.18449199888551904</v>
      </c>
      <c r="Q258">
        <f t="shared" si="61"/>
        <v>258.65070050447815</v>
      </c>
      <c r="R258">
        <f t="shared" si="62"/>
        <v>3.0429494176997429</v>
      </c>
      <c r="S258">
        <v>0.1</v>
      </c>
      <c r="T258">
        <f t="shared" si="63"/>
        <v>107.87465225911069</v>
      </c>
      <c r="U258">
        <v>20</v>
      </c>
      <c r="V258">
        <f t="shared" si="64"/>
        <v>5173.0140100895633</v>
      </c>
    </row>
    <row r="259" spans="1:22">
      <c r="A259">
        <v>2.8570000000000002</v>
      </c>
      <c r="B259">
        <v>500</v>
      </c>
      <c r="C259" s="6">
        <f t="shared" si="49"/>
        <v>3.3761027636523076E-2</v>
      </c>
      <c r="D259" s="11">
        <v>86</v>
      </c>
      <c r="E259">
        <f t="shared" si="50"/>
        <v>1.608503883686115</v>
      </c>
      <c r="F259" s="7">
        <v>0.5</v>
      </c>
      <c r="G259">
        <f t="shared" si="51"/>
        <v>68.78962576458656</v>
      </c>
      <c r="H259">
        <f t="shared" si="52"/>
        <v>0.21568305920098674</v>
      </c>
      <c r="I259">
        <f t="shared" si="53"/>
        <v>1353.9228533784569</v>
      </c>
      <c r="J259">
        <f t="shared" si="54"/>
        <v>0.77610026832355672</v>
      </c>
      <c r="K259">
        <f t="shared" si="55"/>
        <v>762.30091145496601</v>
      </c>
      <c r="L259">
        <f t="shared" si="56"/>
        <v>0.65850294447417279</v>
      </c>
      <c r="M259">
        <f t="shared" si="57"/>
        <v>1093.5993366919317</v>
      </c>
      <c r="N259">
        <f t="shared" si="58"/>
        <v>12.716271356882928</v>
      </c>
      <c r="O259">
        <f t="shared" si="59"/>
        <v>18.546888402444615</v>
      </c>
      <c r="P259">
        <f t="shared" si="60"/>
        <v>0.18485739987016128</v>
      </c>
      <c r="Q259">
        <f t="shared" si="61"/>
        <v>260.32351668652518</v>
      </c>
      <c r="R259">
        <f t="shared" si="62"/>
        <v>3.0270176358898278</v>
      </c>
      <c r="S259">
        <v>0.1</v>
      </c>
      <c r="T259">
        <f t="shared" si="63"/>
        <v>109.35993366919318</v>
      </c>
      <c r="U259">
        <v>20</v>
      </c>
      <c r="V259">
        <f t="shared" si="64"/>
        <v>5206.4703337305036</v>
      </c>
    </row>
    <row r="260" spans="1:22">
      <c r="A260">
        <v>2.8570000000000002</v>
      </c>
      <c r="B260">
        <v>500</v>
      </c>
      <c r="C260" s="6">
        <f t="shared" ref="C260:C293" si="65">(0.0522*B260^-0.0694)*(A260/2.9)^0.3</f>
        <v>3.3761027636523076E-2</v>
      </c>
      <c r="D260" s="11">
        <v>87</v>
      </c>
      <c r="E260">
        <f t="shared" ref="E260:E293" si="66">(K260/4)*(C260/4)</f>
        <v>1.6232681713647861</v>
      </c>
      <c r="F260" s="7">
        <v>0.5</v>
      </c>
      <c r="G260">
        <f t="shared" ref="G260:G293" si="67">17.291+(69.5-17.291)/(1+(F260/329.58)^0.65992)</f>
        <v>68.78962576458656</v>
      </c>
      <c r="H260">
        <f t="shared" ref="H260:H293" si="68">(I260/D260)*0.0137</f>
        <v>0.21580776891830392</v>
      </c>
      <c r="I260">
        <f t="shared" ref="I260:I293" si="69">12.6*D260^1.05</f>
        <v>1370.4580945906891</v>
      </c>
      <c r="J260">
        <f t="shared" ref="J260:J293" si="70">1*ERF(0.01*D260)</f>
        <v>0.78143984549055068</v>
      </c>
      <c r="K260">
        <f t="shared" ref="K260:K293" si="71">I260/(1+J260)</f>
        <v>769.29799120627024</v>
      </c>
      <c r="L260">
        <f t="shared" ref="L260:L293" si="72">1-(J260+1)*(Q260/I260)</f>
        <v>0.65944794137686369</v>
      </c>
      <c r="M260">
        <f t="shared" ref="M260:M293" si="73">I260-Q260</f>
        <v>1108.4720799907504</v>
      </c>
      <c r="N260">
        <f t="shared" ref="N260:N293" si="74">M260/D260</f>
        <v>12.741058390698281</v>
      </c>
      <c r="O260">
        <f t="shared" ref="O260:O293" si="75">(M260+Q260)/73</f>
        <v>18.773398556036838</v>
      </c>
      <c r="P260">
        <f t="shared" ref="P260:P293" si="76">N260/G260</f>
        <v>0.1852177308581533</v>
      </c>
      <c r="Q260">
        <f t="shared" ref="Q260:Q293" si="77">D260/(C260*(D260+9.75)^0.5)</f>
        <v>261.98601459993876</v>
      </c>
      <c r="R260">
        <f t="shared" ref="R260:R293" si="78">Q260/D260</f>
        <v>3.0113335011487212</v>
      </c>
      <c r="S260">
        <v>0.1</v>
      </c>
      <c r="T260">
        <f t="shared" ref="T260:T293" si="79">M260*S260</f>
        <v>110.84720799907505</v>
      </c>
      <c r="U260">
        <v>20</v>
      </c>
      <c r="V260">
        <f t="shared" ref="V260:V293" si="80">Q260*U260</f>
        <v>5239.7202919987749</v>
      </c>
    </row>
    <row r="261" spans="1:22">
      <c r="A261">
        <v>2.8570000000000002</v>
      </c>
      <c r="B261">
        <v>500</v>
      </c>
      <c r="C261" s="6">
        <f t="shared" si="65"/>
        <v>3.3761027636523076E-2</v>
      </c>
      <c r="D261" s="11">
        <v>88</v>
      </c>
      <c r="E261">
        <f t="shared" si="66"/>
        <v>1.6380398786679538</v>
      </c>
      <c r="F261" s="7">
        <v>0.5</v>
      </c>
      <c r="G261">
        <f t="shared" si="67"/>
        <v>68.78962576458656</v>
      </c>
      <c r="H261">
        <f t="shared" si="68"/>
        <v>0.21593112422707186</v>
      </c>
      <c r="I261">
        <f t="shared" si="69"/>
        <v>1387.0028417505346</v>
      </c>
      <c r="J261">
        <f t="shared" si="70"/>
        <v>0.78668731917393253</v>
      </c>
      <c r="K261">
        <f t="shared" si="71"/>
        <v>776.29858726025407</v>
      </c>
      <c r="L261">
        <f t="shared" si="72"/>
        <v>0.66039049573141861</v>
      </c>
      <c r="M261">
        <f t="shared" si="73"/>
        <v>1123.3644633666795</v>
      </c>
      <c r="N261">
        <f t="shared" si="74"/>
        <v>12.765505265530448</v>
      </c>
      <c r="O261">
        <f t="shared" si="75"/>
        <v>19.000038928089516</v>
      </c>
      <c r="P261">
        <f t="shared" si="76"/>
        <v>0.18557311692924242</v>
      </c>
      <c r="Q261">
        <f t="shared" si="77"/>
        <v>263.63837838385496</v>
      </c>
      <c r="R261">
        <f t="shared" si="78"/>
        <v>2.9958906634528972</v>
      </c>
      <c r="S261">
        <v>0.1</v>
      </c>
      <c r="T261">
        <f t="shared" si="79"/>
        <v>112.33644633666796</v>
      </c>
      <c r="U261">
        <v>20</v>
      </c>
      <c r="V261">
        <f t="shared" si="80"/>
        <v>5272.7675676770996</v>
      </c>
    </row>
    <row r="262" spans="1:22">
      <c r="A262">
        <v>2.8570000000000002</v>
      </c>
      <c r="B262">
        <v>500</v>
      </c>
      <c r="C262" s="6">
        <f t="shared" si="65"/>
        <v>3.3761027636523076E-2</v>
      </c>
      <c r="D262" s="11">
        <v>89</v>
      </c>
      <c r="E262">
        <f t="shared" si="66"/>
        <v>1.6528205831988259</v>
      </c>
      <c r="F262" s="7">
        <v>0.5</v>
      </c>
      <c r="G262">
        <f t="shared" si="67"/>
        <v>68.78962576458656</v>
      </c>
      <c r="H262">
        <f t="shared" si="68"/>
        <v>0.21605315497961902</v>
      </c>
      <c r="I262">
        <f t="shared" si="69"/>
        <v>1403.5569922033644</v>
      </c>
      <c r="J262">
        <f t="shared" si="70"/>
        <v>0.79184324681449536</v>
      </c>
      <c r="K262">
        <f t="shared" si="71"/>
        <v>783.30344727340469</v>
      </c>
      <c r="L262">
        <f t="shared" si="72"/>
        <v>0.66133075529965912</v>
      </c>
      <c r="M262">
        <f t="shared" si="73"/>
        <v>1138.2762053441072</v>
      </c>
      <c r="N262">
        <f t="shared" si="74"/>
        <v>12.789620284765249</v>
      </c>
      <c r="O262">
        <f t="shared" si="75"/>
        <v>19.226808112374854</v>
      </c>
      <c r="P262">
        <f t="shared" si="76"/>
        <v>0.18592367879037722</v>
      </c>
      <c r="Q262">
        <f t="shared" si="77"/>
        <v>265.28078685925726</v>
      </c>
      <c r="R262">
        <f t="shared" si="78"/>
        <v>2.9806829984186209</v>
      </c>
      <c r="S262">
        <v>0.1</v>
      </c>
      <c r="T262">
        <f t="shared" si="79"/>
        <v>113.82762053441073</v>
      </c>
      <c r="U262">
        <v>20</v>
      </c>
      <c r="V262">
        <f t="shared" si="80"/>
        <v>5305.615737185145</v>
      </c>
    </row>
    <row r="263" spans="1:22">
      <c r="A263">
        <v>2.8570000000000002</v>
      </c>
      <c r="B263">
        <v>500</v>
      </c>
      <c r="C263" s="6">
        <f t="shared" si="65"/>
        <v>3.3761027636523076E-2</v>
      </c>
      <c r="D263" s="11">
        <v>90</v>
      </c>
      <c r="E263">
        <f t="shared" si="66"/>
        <v>1.6676118066909285</v>
      </c>
      <c r="F263" s="7">
        <v>0.5</v>
      </c>
      <c r="G263">
        <f t="shared" si="67"/>
        <v>68.78962576458656</v>
      </c>
      <c r="H263">
        <f t="shared" si="68"/>
        <v>0.21617389004399593</v>
      </c>
      <c r="I263">
        <f t="shared" si="69"/>
        <v>1420.1204455444988</v>
      </c>
      <c r="J263">
        <f t="shared" si="70"/>
        <v>0.79690821242283216</v>
      </c>
      <c r="K263">
        <f t="shared" si="71"/>
        <v>790.31329242449306</v>
      </c>
      <c r="L263">
        <f t="shared" si="72"/>
        <v>0.66226885426677606</v>
      </c>
      <c r="M263">
        <f t="shared" si="73"/>
        <v>1153.2070318057783</v>
      </c>
      <c r="N263">
        <f t="shared" si="74"/>
        <v>12.813411464508649</v>
      </c>
      <c r="O263">
        <f t="shared" si="75"/>
        <v>19.453704733486283</v>
      </c>
      <c r="P263">
        <f t="shared" si="76"/>
        <v>0.18626953297229731</v>
      </c>
      <c r="Q263">
        <f t="shared" si="77"/>
        <v>266.91341373872046</v>
      </c>
      <c r="R263">
        <f t="shared" si="78"/>
        <v>2.9657045970968943</v>
      </c>
      <c r="S263">
        <v>0.1</v>
      </c>
      <c r="T263">
        <f t="shared" si="79"/>
        <v>115.32070318057784</v>
      </c>
      <c r="U263">
        <v>20</v>
      </c>
      <c r="V263">
        <f t="shared" si="80"/>
        <v>5338.2682747744093</v>
      </c>
    </row>
    <row r="264" spans="1:22">
      <c r="A264">
        <v>2.8570000000000002</v>
      </c>
      <c r="B264">
        <v>500</v>
      </c>
      <c r="C264" s="6">
        <f t="shared" si="65"/>
        <v>3.3761027636523076E-2</v>
      </c>
      <c r="D264" s="11">
        <v>91</v>
      </c>
      <c r="E264">
        <f t="shared" si="66"/>
        <v>1.6824150161297782</v>
      </c>
      <c r="F264" s="7">
        <v>0.5</v>
      </c>
      <c r="G264">
        <f t="shared" si="67"/>
        <v>68.78962576458656</v>
      </c>
      <c r="H264">
        <f t="shared" si="68"/>
        <v>0.21629335734695046</v>
      </c>
      <c r="I264">
        <f t="shared" si="69"/>
        <v>1436.6931035454375</v>
      </c>
      <c r="J264">
        <f t="shared" si="70"/>
        <v>0.80188282576594128</v>
      </c>
      <c r="K264">
        <f t="shared" si="71"/>
        <v>797.32881794615605</v>
      </c>
      <c r="L264">
        <f t="shared" si="72"/>
        <v>0.66320491398081838</v>
      </c>
      <c r="M264">
        <f t="shared" si="73"/>
        <v>1168.1566757196895</v>
      </c>
      <c r="N264">
        <f t="shared" si="74"/>
        <v>12.836886546370215</v>
      </c>
      <c r="O264">
        <f t="shared" si="75"/>
        <v>19.680727445827909</v>
      </c>
      <c r="P264">
        <f t="shared" si="76"/>
        <v>0.18661079201536732</v>
      </c>
      <c r="Q264">
        <f t="shared" si="77"/>
        <v>268.53642782574804</v>
      </c>
      <c r="R264">
        <f t="shared" si="78"/>
        <v>2.9509497563269016</v>
      </c>
      <c r="S264">
        <v>0.1</v>
      </c>
      <c r="T264">
        <f t="shared" si="79"/>
        <v>116.81566757196896</v>
      </c>
      <c r="U264">
        <v>20</v>
      </c>
      <c r="V264">
        <f t="shared" si="80"/>
        <v>5370.7285565149605</v>
      </c>
    </row>
    <row r="265" spans="1:22">
      <c r="A265">
        <v>2.8570000000000002</v>
      </c>
      <c r="B265">
        <v>500</v>
      </c>
      <c r="C265" s="6">
        <f t="shared" si="65"/>
        <v>3.3761027636523076E-2</v>
      </c>
      <c r="D265" s="11">
        <v>92</v>
      </c>
      <c r="E265">
        <f t="shared" si="66"/>
        <v>1.6972316248514339</v>
      </c>
      <c r="F265" s="7">
        <v>0.5</v>
      </c>
      <c r="G265">
        <f t="shared" si="67"/>
        <v>68.78962576458656</v>
      </c>
      <c r="H265">
        <f t="shared" si="68"/>
        <v>0.21641158391457535</v>
      </c>
      <c r="I265">
        <f t="shared" si="69"/>
        <v>1453.2748700832797</v>
      </c>
      <c r="J265">
        <f t="shared" si="70"/>
        <v>0.80676772154776166</v>
      </c>
      <c r="K265">
        <f t="shared" si="71"/>
        <v>804.35069364552101</v>
      </c>
      <c r="L265">
        <f t="shared" si="72"/>
        <v>0.66413904365528265</v>
      </c>
      <c r="M265">
        <f t="shared" si="73"/>
        <v>1183.1248768789583</v>
      </c>
      <c r="N265">
        <f t="shared" si="74"/>
        <v>12.860053009553894</v>
      </c>
      <c r="O265">
        <f t="shared" si="75"/>
        <v>19.907874932647665</v>
      </c>
      <c r="P265">
        <f t="shared" si="76"/>
        <v>0.18694756464534149</v>
      </c>
      <c r="Q265">
        <f t="shared" si="77"/>
        <v>270.14999320432145</v>
      </c>
      <c r="R265">
        <f t="shared" si="78"/>
        <v>2.9364129696121894</v>
      </c>
      <c r="S265">
        <v>0.1</v>
      </c>
      <c r="T265">
        <f t="shared" si="79"/>
        <v>118.31248768789584</v>
      </c>
      <c r="U265">
        <v>20</v>
      </c>
      <c r="V265">
        <f t="shared" si="80"/>
        <v>5402.9998640864287</v>
      </c>
    </row>
    <row r="266" spans="1:22">
      <c r="A266">
        <v>2.8570000000000002</v>
      </c>
      <c r="B266">
        <v>500</v>
      </c>
      <c r="C266" s="6">
        <f t="shared" si="65"/>
        <v>3.3761027636523076E-2</v>
      </c>
      <c r="D266" s="11">
        <v>93</v>
      </c>
      <c r="E266">
        <f t="shared" si="66"/>
        <v>1.712062993618868</v>
      </c>
      <c r="F266" s="7">
        <v>0.5</v>
      </c>
      <c r="G266">
        <f t="shared" si="67"/>
        <v>68.78962576458656</v>
      </c>
      <c r="H266">
        <f t="shared" si="68"/>
        <v>0.21652859591078213</v>
      </c>
      <c r="I266">
        <f t="shared" si="69"/>
        <v>1469.8656510731926</v>
      </c>
      <c r="J266">
        <f t="shared" si="70"/>
        <v>0.81156355858455775</v>
      </c>
      <c r="K266">
        <f t="shared" si="71"/>
        <v>811.37956441431925</v>
      </c>
      <c r="L266">
        <f t="shared" si="72"/>
        <v>0.66507134103704135</v>
      </c>
      <c r="M266">
        <f t="shared" si="73"/>
        <v>1198.111381653955</v>
      </c>
      <c r="N266">
        <f t="shared" si="74"/>
        <v>12.882918082300591</v>
      </c>
      <c r="O266">
        <f t="shared" si="75"/>
        <v>20.135145905112228</v>
      </c>
      <c r="P266">
        <f t="shared" si="76"/>
        <v>0.18727995593970537</v>
      </c>
      <c r="Q266">
        <f t="shared" si="77"/>
        <v>271.75426941923746</v>
      </c>
      <c r="R266">
        <f t="shared" si="78"/>
        <v>2.9220889184864243</v>
      </c>
      <c r="S266">
        <v>0.1</v>
      </c>
      <c r="T266">
        <f t="shared" si="79"/>
        <v>119.8111381653955</v>
      </c>
      <c r="U266">
        <v>20</v>
      </c>
      <c r="V266">
        <f t="shared" si="80"/>
        <v>5435.0853883847494</v>
      </c>
    </row>
    <row r="267" spans="1:22">
      <c r="A267">
        <v>2.8570000000000002</v>
      </c>
      <c r="B267">
        <v>500</v>
      </c>
      <c r="C267" s="6">
        <f t="shared" si="65"/>
        <v>3.3761027636523076E-2</v>
      </c>
      <c r="D267" s="11">
        <v>94</v>
      </c>
      <c r="E267">
        <f t="shared" si="66"/>
        <v>1.7269104316770179</v>
      </c>
      <c r="F267" s="7">
        <v>0.5</v>
      </c>
      <c r="G267">
        <f t="shared" si="67"/>
        <v>68.78962576458656</v>
      </c>
      <c r="H267">
        <f t="shared" si="68"/>
        <v>0.21664441867373577</v>
      </c>
      <c r="I267">
        <f t="shared" si="69"/>
        <v>1486.4653544037344</v>
      </c>
      <c r="J267">
        <f t="shared" si="70"/>
        <v>0.81627101897606247</v>
      </c>
      <c r="K267">
        <f t="shared" si="71"/>
        <v>818.41605072889467</v>
      </c>
      <c r="L267">
        <f t="shared" si="72"/>
        <v>0.66600189304165991</v>
      </c>
      <c r="M267">
        <f t="shared" si="73"/>
        <v>1213.1159427559628</v>
      </c>
      <c r="N267">
        <f t="shared" si="74"/>
        <v>12.905488752723009</v>
      </c>
      <c r="O267">
        <f t="shared" si="75"/>
        <v>20.362539101421021</v>
      </c>
      <c r="P267">
        <f t="shared" si="76"/>
        <v>0.18760806748518258</v>
      </c>
      <c r="Q267">
        <f t="shared" si="77"/>
        <v>273.34941164777166</v>
      </c>
      <c r="R267">
        <f t="shared" si="78"/>
        <v>2.9079724643379965</v>
      </c>
      <c r="S267">
        <v>0.1</v>
      </c>
      <c r="T267">
        <f t="shared" si="79"/>
        <v>121.31159427559629</v>
      </c>
      <c r="U267">
        <v>20</v>
      </c>
      <c r="V267">
        <f t="shared" si="80"/>
        <v>5466.988232955433</v>
      </c>
    </row>
    <row r="268" spans="1:22">
      <c r="A268">
        <v>2.8570000000000002</v>
      </c>
      <c r="B268">
        <v>500</v>
      </c>
      <c r="C268" s="6">
        <f t="shared" si="65"/>
        <v>3.3761027636523076E-2</v>
      </c>
      <c r="D268" s="11">
        <v>95</v>
      </c>
      <c r="E268">
        <f t="shared" si="66"/>
        <v>1.7417751977874076</v>
      </c>
      <c r="F268" s="7">
        <v>0.5</v>
      </c>
      <c r="G268">
        <f t="shared" si="67"/>
        <v>68.78962576458656</v>
      </c>
      <c r="H268">
        <f t="shared" si="68"/>
        <v>0.21675907675038131</v>
      </c>
      <c r="I268">
        <f t="shared" si="69"/>
        <v>1503.0738898749069</v>
      </c>
      <c r="J268">
        <f t="shared" si="70"/>
        <v>0.8208908072732779</v>
      </c>
      <c r="K268">
        <f t="shared" si="71"/>
        <v>825.46074914053133</v>
      </c>
      <c r="L268">
        <f t="shared" si="72"/>
        <v>0.66693077635801745</v>
      </c>
      <c r="M268">
        <f t="shared" si="73"/>
        <v>1228.1383190117408</v>
      </c>
      <c r="N268">
        <f t="shared" si="74"/>
        <v>12.927771779070955</v>
      </c>
      <c r="O268">
        <f t="shared" si="75"/>
        <v>20.590053285957627</v>
      </c>
      <c r="P268">
        <f t="shared" si="76"/>
        <v>0.18793199752696246</v>
      </c>
      <c r="Q268">
        <f t="shared" si="77"/>
        <v>274.93557086316611</v>
      </c>
      <c r="R268">
        <f t="shared" si="78"/>
        <v>2.8940586406649063</v>
      </c>
      <c r="S268">
        <v>0.1</v>
      </c>
      <c r="T268">
        <f t="shared" si="79"/>
        <v>122.81383190117408</v>
      </c>
      <c r="U268">
        <v>20</v>
      </c>
      <c r="V268">
        <f t="shared" si="80"/>
        <v>5498.7114172633219</v>
      </c>
    </row>
    <row r="269" spans="1:22">
      <c r="A269">
        <v>2.8570000000000002</v>
      </c>
      <c r="B269">
        <v>500</v>
      </c>
      <c r="C269" s="6">
        <f t="shared" si="65"/>
        <v>3.3761027636523076E-2</v>
      </c>
      <c r="D269" s="11">
        <v>96</v>
      </c>
      <c r="E269">
        <f t="shared" si="66"/>
        <v>1.7566585012431644</v>
      </c>
      <c r="F269" s="7">
        <v>0.5</v>
      </c>
      <c r="G269">
        <f t="shared" si="67"/>
        <v>68.78962576458656</v>
      </c>
      <c r="H269">
        <f t="shared" si="68"/>
        <v>0.21687259392917912</v>
      </c>
      <c r="I269">
        <f t="shared" si="69"/>
        <v>1519.6911691387734</v>
      </c>
      <c r="J269">
        <f t="shared" si="70"/>
        <v>0.82542364964381831</v>
      </c>
      <c r="K269">
        <f t="shared" si="71"/>
        <v>832.51423275648904</v>
      </c>
      <c r="L269">
        <f t="shared" si="72"/>
        <v>0.66785805802398635</v>
      </c>
      <c r="M269">
        <f t="shared" si="73"/>
        <v>1243.178275148362</v>
      </c>
      <c r="N269">
        <f t="shared" si="74"/>
        <v>12.949773699462105</v>
      </c>
      <c r="O269">
        <f t="shared" si="75"/>
        <v>20.817687248476343</v>
      </c>
      <c r="P269">
        <f t="shared" si="76"/>
        <v>0.18825184111015691</v>
      </c>
      <c r="Q269">
        <f t="shared" si="77"/>
        <v>276.51289399041127</v>
      </c>
      <c r="R269">
        <f t="shared" si="78"/>
        <v>2.8803426457334509</v>
      </c>
      <c r="S269">
        <v>0.1</v>
      </c>
      <c r="T269">
        <f t="shared" si="79"/>
        <v>124.31782751483621</v>
      </c>
      <c r="U269">
        <v>20</v>
      </c>
      <c r="V269">
        <f t="shared" si="80"/>
        <v>5530.257879808225</v>
      </c>
    </row>
    <row r="270" spans="1:22">
      <c r="A270">
        <v>2.8570000000000002</v>
      </c>
      <c r="B270">
        <v>500</v>
      </c>
      <c r="C270" s="6">
        <f t="shared" si="65"/>
        <v>3.3761027636523076E-2</v>
      </c>
      <c r="D270" s="11">
        <v>97</v>
      </c>
      <c r="E270">
        <f t="shared" si="66"/>
        <v>1.7715615028652831</v>
      </c>
      <c r="F270" s="7">
        <v>0.5</v>
      </c>
      <c r="G270">
        <f t="shared" si="67"/>
        <v>68.78962576458656</v>
      </c>
      <c r="H270">
        <f t="shared" si="68"/>
        <v>0.21698499327116244</v>
      </c>
      <c r="I270">
        <f t="shared" si="69"/>
        <v>1536.3171056425369</v>
      </c>
      <c r="J270">
        <f t="shared" si="70"/>
        <v>0.82987029303566706</v>
      </c>
      <c r="K270">
        <f t="shared" si="71"/>
        <v>839.57705171215207</v>
      </c>
      <c r="L270">
        <f t="shared" si="72"/>
        <v>0.66878379597481519</v>
      </c>
      <c r="M270">
        <f t="shared" si="73"/>
        <v>1258.2355815877818</v>
      </c>
      <c r="N270">
        <f t="shared" si="74"/>
        <v>12.971500841111153</v>
      </c>
      <c r="O270">
        <f t="shared" si="75"/>
        <v>21.045439803322427</v>
      </c>
      <c r="P270">
        <f t="shared" si="76"/>
        <v>0.18856769021396513</v>
      </c>
      <c r="Q270">
        <f t="shared" si="77"/>
        <v>278.08152405475528</v>
      </c>
      <c r="R270">
        <f t="shared" si="78"/>
        <v>2.8668198356160337</v>
      </c>
      <c r="S270">
        <v>0.1</v>
      </c>
      <c r="T270">
        <f t="shared" si="79"/>
        <v>125.82355815877818</v>
      </c>
      <c r="U270">
        <v>20</v>
      </c>
      <c r="V270">
        <f t="shared" si="80"/>
        <v>5561.630481095106</v>
      </c>
    </row>
    <row r="271" spans="1:22">
      <c r="A271">
        <v>2.8570000000000002</v>
      </c>
      <c r="B271">
        <v>500</v>
      </c>
      <c r="C271" s="6">
        <f t="shared" si="65"/>
        <v>3.3761027636523076E-2</v>
      </c>
      <c r="D271" s="11">
        <v>98</v>
      </c>
      <c r="E271">
        <f t="shared" si="66"/>
        <v>1.7864853159808904</v>
      </c>
      <c r="F271" s="7">
        <v>0.5</v>
      </c>
      <c r="G271">
        <f t="shared" si="67"/>
        <v>68.78962576458656</v>
      </c>
      <c r="H271">
        <f t="shared" si="68"/>
        <v>0.21709629713941486</v>
      </c>
      <c r="I271">
        <f t="shared" si="69"/>
        <v>1552.9516145739165</v>
      </c>
      <c r="J271">
        <f t="shared" si="70"/>
        <v>0.83423150434020787</v>
      </c>
      <c r="K271">
        <f t="shared" si="71"/>
        <v>846.64973363464787</v>
      </c>
      <c r="L271">
        <f t="shared" si="72"/>
        <v>0.66970803956571978</v>
      </c>
      <c r="M271">
        <f t="shared" si="73"/>
        <v>1273.3100142505675</v>
      </c>
      <c r="N271">
        <f t="shared" si="74"/>
        <v>12.992959329087423</v>
      </c>
      <c r="O271">
        <f t="shared" si="75"/>
        <v>21.273309788683786</v>
      </c>
      <c r="P271">
        <f t="shared" si="76"/>
        <v>0.18887963387898385</v>
      </c>
      <c r="Q271">
        <f t="shared" si="77"/>
        <v>279.641600323349</v>
      </c>
      <c r="R271">
        <f t="shared" si="78"/>
        <v>2.853485717585194</v>
      </c>
      <c r="S271">
        <v>0.1</v>
      </c>
      <c r="T271">
        <f t="shared" si="79"/>
        <v>127.33100142505675</v>
      </c>
      <c r="U271">
        <v>20</v>
      </c>
      <c r="V271">
        <f t="shared" si="80"/>
        <v>5592.8320064669797</v>
      </c>
    </row>
    <row r="272" spans="1:22">
      <c r="A272">
        <v>2.8570000000000002</v>
      </c>
      <c r="B272">
        <v>500</v>
      </c>
      <c r="C272" s="6">
        <f t="shared" si="65"/>
        <v>3.3761027636523076E-2</v>
      </c>
      <c r="D272" s="11">
        <v>99</v>
      </c>
      <c r="E272">
        <f t="shared" si="66"/>
        <v>1.8014310073843371</v>
      </c>
      <c r="F272" s="7">
        <v>0.5</v>
      </c>
      <c r="G272">
        <f t="shared" si="67"/>
        <v>68.78962576458656</v>
      </c>
      <c r="H272">
        <f t="shared" si="68"/>
        <v>0.2172065272270689</v>
      </c>
      <c r="I272">
        <f t="shared" si="69"/>
        <v>1569.594612808746</v>
      </c>
      <c r="J272">
        <f t="shared" si="70"/>
        <v>0.83850806955536983</v>
      </c>
      <c r="K272">
        <f t="shared" si="71"/>
        <v>853.73278409832665</v>
      </c>
      <c r="L272">
        <f t="shared" si="72"/>
        <v>0.67063083007009983</v>
      </c>
      <c r="M272">
        <f t="shared" si="73"/>
        <v>1288.4013543683375</v>
      </c>
      <c r="N272">
        <f t="shared" si="74"/>
        <v>13.014155094629672</v>
      </c>
      <c r="O272">
        <f t="shared" si="75"/>
        <v>21.501296065873234</v>
      </c>
      <c r="P272">
        <f t="shared" si="76"/>
        <v>0.18918775832808007</v>
      </c>
      <c r="Q272">
        <f t="shared" si="77"/>
        <v>281.1932584404085</v>
      </c>
      <c r="R272">
        <f t="shared" si="78"/>
        <v>2.84033594384251</v>
      </c>
      <c r="S272">
        <v>0.1</v>
      </c>
      <c r="T272">
        <f t="shared" si="79"/>
        <v>128.84013543683375</v>
      </c>
      <c r="U272">
        <v>20</v>
      </c>
      <c r="V272">
        <f t="shared" si="80"/>
        <v>5623.86516880817</v>
      </c>
    </row>
    <row r="273" spans="1:22">
      <c r="A273">
        <v>2.8570000000000002</v>
      </c>
      <c r="B273">
        <v>500</v>
      </c>
      <c r="C273" s="6">
        <f t="shared" si="65"/>
        <v>3.3761027636523076E-2</v>
      </c>
      <c r="D273" s="11">
        <v>100</v>
      </c>
      <c r="E273">
        <f t="shared" si="66"/>
        <v>1.8163995982818166</v>
      </c>
      <c r="F273" s="7">
        <v>0.5</v>
      </c>
      <c r="G273">
        <f t="shared" si="67"/>
        <v>68.78962576458656</v>
      </c>
      <c r="H273">
        <f t="shared" si="68"/>
        <v>0.21731570458390922</v>
      </c>
      <c r="I273">
        <f t="shared" si="69"/>
        <v>1586.2460188606512</v>
      </c>
      <c r="J273">
        <f t="shared" si="70"/>
        <v>0.84270079294971489</v>
      </c>
      <c r="K273">
        <f t="shared" si="71"/>
        <v>860.82668707243454</v>
      </c>
      <c r="L273">
        <f t="shared" si="72"/>
        <v>0.67155220115468084</v>
      </c>
      <c r="M273">
        <f t="shared" si="73"/>
        <v>1303.5093883044019</v>
      </c>
      <c r="N273">
        <f t="shared" si="74"/>
        <v>13.03509388304402</v>
      </c>
      <c r="O273">
        <f t="shared" si="75"/>
        <v>21.729397518639061</v>
      </c>
      <c r="P273">
        <f t="shared" si="76"/>
        <v>0.18949214708120404</v>
      </c>
      <c r="Q273">
        <f t="shared" si="77"/>
        <v>282.73663055624945</v>
      </c>
      <c r="R273">
        <f t="shared" si="78"/>
        <v>2.8273663055624945</v>
      </c>
      <c r="S273">
        <v>0.1</v>
      </c>
      <c r="T273">
        <f t="shared" si="79"/>
        <v>130.35093883044019</v>
      </c>
      <c r="U273">
        <v>20</v>
      </c>
      <c r="V273">
        <f t="shared" si="80"/>
        <v>5654.7326111249895</v>
      </c>
    </row>
    <row r="274" spans="1:22">
      <c r="A274">
        <v>2.8570000000000002</v>
      </c>
      <c r="B274">
        <v>500</v>
      </c>
      <c r="C274" s="6">
        <f t="shared" si="65"/>
        <v>3.3761027636523076E-2</v>
      </c>
      <c r="D274" s="11">
        <v>110</v>
      </c>
      <c r="E274">
        <f t="shared" si="66"/>
        <v>1.9675388659642985</v>
      </c>
      <c r="F274" s="7">
        <v>0.5</v>
      </c>
      <c r="G274">
        <f t="shared" si="67"/>
        <v>68.78962576458656</v>
      </c>
      <c r="H274">
        <f t="shared" si="68"/>
        <v>0.21835379608040456</v>
      </c>
      <c r="I274">
        <f t="shared" si="69"/>
        <v>1753.2056619594528</v>
      </c>
      <c r="J274">
        <f t="shared" si="70"/>
        <v>0.88020506957408173</v>
      </c>
      <c r="K274">
        <f t="shared" si="71"/>
        <v>932.45449144363931</v>
      </c>
      <c r="L274">
        <f t="shared" si="72"/>
        <v>0.68069066047577054</v>
      </c>
      <c r="M274">
        <f t="shared" si="73"/>
        <v>1455.464234160183</v>
      </c>
      <c r="N274">
        <f t="shared" si="74"/>
        <v>13.231493037819845</v>
      </c>
      <c r="O274">
        <f t="shared" si="75"/>
        <v>24.016515917252779</v>
      </c>
      <c r="P274">
        <f t="shared" si="76"/>
        <v>0.19234721646983463</v>
      </c>
      <c r="Q274">
        <f t="shared" si="77"/>
        <v>297.74142779926967</v>
      </c>
      <c r="R274">
        <f t="shared" si="78"/>
        <v>2.7067402527206332</v>
      </c>
      <c r="S274">
        <v>0.1</v>
      </c>
      <c r="T274">
        <f t="shared" si="79"/>
        <v>145.54642341601831</v>
      </c>
      <c r="U274">
        <v>20</v>
      </c>
      <c r="V274">
        <f t="shared" si="80"/>
        <v>5954.8285559853939</v>
      </c>
    </row>
    <row r="275" spans="1:22">
      <c r="A275">
        <v>2.8570000000000002</v>
      </c>
      <c r="B275">
        <v>500</v>
      </c>
      <c r="C275" s="6">
        <f t="shared" si="65"/>
        <v>3.3761027636523076E-2</v>
      </c>
      <c r="D275" s="11">
        <v>120</v>
      </c>
      <c r="E275">
        <f t="shared" si="66"/>
        <v>2.1217869537122467</v>
      </c>
      <c r="F275" s="7">
        <v>0.5</v>
      </c>
      <c r="G275">
        <f t="shared" si="67"/>
        <v>68.78962576458656</v>
      </c>
      <c r="H275">
        <f t="shared" si="68"/>
        <v>0.21930582874399426</v>
      </c>
      <c r="I275">
        <f t="shared" si="69"/>
        <v>1920.9269671006796</v>
      </c>
      <c r="J275">
        <f t="shared" si="70"/>
        <v>0.91031397822963533</v>
      </c>
      <c r="K275">
        <f t="shared" si="71"/>
        <v>1005.5556254060809</v>
      </c>
      <c r="L275">
        <f t="shared" si="72"/>
        <v>0.68968283040517009</v>
      </c>
      <c r="M275">
        <f t="shared" si="73"/>
        <v>1608.8857915545054</v>
      </c>
      <c r="N275">
        <f t="shared" si="74"/>
        <v>13.407381596287545</v>
      </c>
      <c r="O275">
        <f t="shared" si="75"/>
        <v>26.314068042475064</v>
      </c>
      <c r="P275">
        <f t="shared" si="76"/>
        <v>0.1949041217664215</v>
      </c>
      <c r="Q275">
        <f t="shared" si="77"/>
        <v>312.04117554617403</v>
      </c>
      <c r="R275">
        <f t="shared" si="78"/>
        <v>2.6003431295514501</v>
      </c>
      <c r="S275">
        <v>0.1</v>
      </c>
      <c r="T275">
        <f t="shared" si="79"/>
        <v>160.88857915545054</v>
      </c>
      <c r="U275">
        <v>20</v>
      </c>
      <c r="V275">
        <f t="shared" si="80"/>
        <v>6240.8235109234811</v>
      </c>
    </row>
    <row r="276" spans="1:22">
      <c r="A276">
        <v>2.8570000000000002</v>
      </c>
      <c r="B276">
        <v>500</v>
      </c>
      <c r="C276" s="6">
        <f t="shared" si="65"/>
        <v>3.3761027636523076E-2</v>
      </c>
      <c r="D276" s="11">
        <v>130</v>
      </c>
      <c r="E276">
        <f t="shared" si="66"/>
        <v>2.2795466589231879</v>
      </c>
      <c r="F276" s="7">
        <v>0.5</v>
      </c>
      <c r="G276">
        <f t="shared" si="67"/>
        <v>68.78962576458656</v>
      </c>
      <c r="H276">
        <f t="shared" si="68"/>
        <v>0.22018527902675214</v>
      </c>
      <c r="I276">
        <f t="shared" si="69"/>
        <v>2089.3493630275748</v>
      </c>
      <c r="J276">
        <f t="shared" si="70"/>
        <v>0.93400794494065242</v>
      </c>
      <c r="K276">
        <f t="shared" si="71"/>
        <v>1080.3209823895988</v>
      </c>
      <c r="L276">
        <f t="shared" si="72"/>
        <v>0.69849190593619404</v>
      </c>
      <c r="M276">
        <f t="shared" si="73"/>
        <v>1763.6238426501484</v>
      </c>
      <c r="N276">
        <f t="shared" si="74"/>
        <v>13.566337251154987</v>
      </c>
      <c r="O276">
        <f t="shared" si="75"/>
        <v>28.62122415106267</v>
      </c>
      <c r="P276">
        <f t="shared" si="76"/>
        <v>0.19721487216084033</v>
      </c>
      <c r="Q276">
        <f t="shared" si="77"/>
        <v>325.72552037742639</v>
      </c>
      <c r="R276">
        <f t="shared" si="78"/>
        <v>2.5055809259802029</v>
      </c>
      <c r="S276">
        <v>0.1</v>
      </c>
      <c r="T276">
        <f t="shared" si="79"/>
        <v>176.36238426501484</v>
      </c>
      <c r="U276">
        <v>20</v>
      </c>
      <c r="V276">
        <f t="shared" si="80"/>
        <v>6514.5104075485278</v>
      </c>
    </row>
    <row r="277" spans="1:22">
      <c r="A277">
        <v>2.8570000000000002</v>
      </c>
      <c r="B277">
        <v>500</v>
      </c>
      <c r="C277" s="6">
        <f t="shared" si="65"/>
        <v>3.3761027636523076E-2</v>
      </c>
      <c r="D277" s="11">
        <v>140</v>
      </c>
      <c r="E277">
        <f t="shared" si="66"/>
        <v>2.4409417365221429</v>
      </c>
      <c r="F277" s="7">
        <v>0.5</v>
      </c>
      <c r="G277">
        <f t="shared" si="67"/>
        <v>68.78962576458656</v>
      </c>
      <c r="H277">
        <f t="shared" si="68"/>
        <v>0.22100266669142213</v>
      </c>
      <c r="I277">
        <f t="shared" si="69"/>
        <v>2258.4214114451893</v>
      </c>
      <c r="J277">
        <f t="shared" si="70"/>
        <v>0.95228511976264885</v>
      </c>
      <c r="K277">
        <f t="shared" si="71"/>
        <v>1156.8092122321555</v>
      </c>
      <c r="L277">
        <f t="shared" si="72"/>
        <v>0.70706772515654803</v>
      </c>
      <c r="M277">
        <f t="shared" si="73"/>
        <v>1919.5546573461625</v>
      </c>
      <c r="N277">
        <f t="shared" si="74"/>
        <v>13.711104695329732</v>
      </c>
      <c r="O277">
        <f t="shared" si="75"/>
        <v>30.93727960883821</v>
      </c>
      <c r="P277">
        <f t="shared" si="76"/>
        <v>0.19931936746177673</v>
      </c>
      <c r="Q277">
        <f t="shared" si="77"/>
        <v>338.86675409902693</v>
      </c>
      <c r="R277">
        <f t="shared" si="78"/>
        <v>2.4204768149930493</v>
      </c>
      <c r="S277">
        <v>0.1</v>
      </c>
      <c r="T277">
        <f t="shared" si="79"/>
        <v>191.95546573461627</v>
      </c>
      <c r="U277">
        <v>20</v>
      </c>
      <c r="V277">
        <f t="shared" si="80"/>
        <v>6777.3350819805382</v>
      </c>
    </row>
    <row r="278" spans="1:22">
      <c r="A278">
        <v>2.8570000000000002</v>
      </c>
      <c r="B278">
        <v>500</v>
      </c>
      <c r="C278" s="6">
        <f t="shared" si="65"/>
        <v>3.3761027636523076E-2</v>
      </c>
      <c r="D278" s="11">
        <v>150</v>
      </c>
      <c r="E278">
        <f t="shared" si="66"/>
        <v>2.6058853354865161</v>
      </c>
      <c r="F278" s="7">
        <v>0.5</v>
      </c>
      <c r="G278">
        <f t="shared" si="67"/>
        <v>68.78962576458656</v>
      </c>
      <c r="H278">
        <f t="shared" si="68"/>
        <v>0.22176636360422661</v>
      </c>
      <c r="I278">
        <f t="shared" si="69"/>
        <v>2428.0988715791236</v>
      </c>
      <c r="J278">
        <f t="shared" si="70"/>
        <v>0.96610514647531076</v>
      </c>
      <c r="K278">
        <f t="shared" si="71"/>
        <v>1234.9791545645671</v>
      </c>
      <c r="L278">
        <f t="shared" si="72"/>
        <v>0.71536025539179127</v>
      </c>
      <c r="M278">
        <f t="shared" si="73"/>
        <v>2076.5747204274039</v>
      </c>
      <c r="N278">
        <f t="shared" si="74"/>
        <v>13.843831469516026</v>
      </c>
      <c r="O278">
        <f t="shared" si="75"/>
        <v>33.261628377796214</v>
      </c>
      <c r="P278">
        <f t="shared" si="76"/>
        <v>0.20124882663110721</v>
      </c>
      <c r="Q278">
        <f t="shared" si="77"/>
        <v>351.52415115171993</v>
      </c>
      <c r="R278">
        <f t="shared" si="78"/>
        <v>2.3434943410114664</v>
      </c>
      <c r="S278">
        <v>0.1</v>
      </c>
      <c r="T278">
        <f t="shared" si="79"/>
        <v>207.65747204274041</v>
      </c>
      <c r="U278">
        <v>20</v>
      </c>
      <c r="V278">
        <f t="shared" si="80"/>
        <v>7030.4830230343987</v>
      </c>
    </row>
    <row r="279" spans="1:22">
      <c r="A279">
        <v>2.8570000000000002</v>
      </c>
      <c r="B279">
        <v>500</v>
      </c>
      <c r="C279" s="6">
        <f t="shared" si="65"/>
        <v>3.3761027636523076E-2</v>
      </c>
      <c r="D279" s="11">
        <v>160</v>
      </c>
      <c r="E279">
        <f t="shared" si="66"/>
        <v>2.7741420724594845</v>
      </c>
      <c r="F279" s="7">
        <v>0.5</v>
      </c>
      <c r="G279">
        <f t="shared" si="67"/>
        <v>68.78962576458656</v>
      </c>
      <c r="H279">
        <f t="shared" si="68"/>
        <v>0.22248314313676723</v>
      </c>
      <c r="I279">
        <f t="shared" si="69"/>
        <v>2598.3432775096903</v>
      </c>
      <c r="J279">
        <f t="shared" si="70"/>
        <v>0.97634838334464402</v>
      </c>
      <c r="K279">
        <f t="shared" si="71"/>
        <v>1314.7192566891583</v>
      </c>
      <c r="L279">
        <f t="shared" si="72"/>
        <v>0.72332723544585309</v>
      </c>
      <c r="M279">
        <f t="shared" si="73"/>
        <v>2234.5962661489275</v>
      </c>
      <c r="N279">
        <f t="shared" si="74"/>
        <v>13.966226663430797</v>
      </c>
      <c r="O279">
        <f t="shared" si="75"/>
        <v>35.593743527529995</v>
      </c>
      <c r="P279">
        <f t="shared" si="76"/>
        <v>0.20302809483549655</v>
      </c>
      <c r="Q279">
        <f t="shared" si="77"/>
        <v>363.7470113607626</v>
      </c>
      <c r="R279">
        <f t="shared" si="78"/>
        <v>2.2734188210047663</v>
      </c>
      <c r="S279">
        <v>0.1</v>
      </c>
      <c r="T279">
        <f t="shared" si="79"/>
        <v>223.45962661489276</v>
      </c>
      <c r="U279">
        <v>20</v>
      </c>
      <c r="V279">
        <f t="shared" si="80"/>
        <v>7274.940227215252</v>
      </c>
    </row>
    <row r="280" spans="1:22">
      <c r="A280">
        <v>2.8570000000000002</v>
      </c>
      <c r="B280">
        <v>500</v>
      </c>
      <c r="C280" s="6">
        <f t="shared" si="65"/>
        <v>3.3761027636523076E-2</v>
      </c>
      <c r="D280" s="11">
        <v>170</v>
      </c>
      <c r="E280">
        <f t="shared" si="66"/>
        <v>2.9453830975996556</v>
      </c>
      <c r="F280" s="7">
        <v>0.5</v>
      </c>
      <c r="G280">
        <f t="shared" si="67"/>
        <v>68.78962576458656</v>
      </c>
      <c r="H280">
        <f t="shared" si="68"/>
        <v>0.22315856411879961</v>
      </c>
      <c r="I280">
        <f t="shared" si="69"/>
        <v>2769.1208686274404</v>
      </c>
      <c r="J280">
        <f t="shared" si="70"/>
        <v>0.98379045859077452</v>
      </c>
      <c r="K280">
        <f t="shared" si="71"/>
        <v>1395.8736703444681</v>
      </c>
      <c r="L280">
        <f t="shared" si="72"/>
        <v>0.73093779377517776</v>
      </c>
      <c r="M280">
        <f t="shared" si="73"/>
        <v>2393.5440192734177</v>
      </c>
      <c r="N280">
        <f t="shared" si="74"/>
        <v>14.07967070160834</v>
      </c>
      <c r="O280">
        <f t="shared" si="75"/>
        <v>37.933162583937538</v>
      </c>
      <c r="P280">
        <f t="shared" si="76"/>
        <v>0.20467723941095584</v>
      </c>
      <c r="Q280">
        <f t="shared" si="77"/>
        <v>375.57684935402273</v>
      </c>
      <c r="R280">
        <f t="shared" si="78"/>
        <v>2.2092755844354279</v>
      </c>
      <c r="S280">
        <v>0.1</v>
      </c>
      <c r="T280">
        <f t="shared" si="79"/>
        <v>239.35440192734177</v>
      </c>
      <c r="U280">
        <v>20</v>
      </c>
      <c r="V280">
        <f t="shared" si="80"/>
        <v>7511.5369870804543</v>
      </c>
    </row>
    <row r="281" spans="1:22">
      <c r="A281">
        <v>2.8570000000000002</v>
      </c>
      <c r="B281">
        <v>500</v>
      </c>
      <c r="C281" s="6">
        <f t="shared" si="65"/>
        <v>3.3761027636523076E-2</v>
      </c>
      <c r="D281" s="11">
        <v>180</v>
      </c>
      <c r="E281">
        <f t="shared" si="66"/>
        <v>3.1192329274111943</v>
      </c>
      <c r="F281" s="7">
        <v>0.5</v>
      </c>
      <c r="G281">
        <f t="shared" si="67"/>
        <v>68.78962576458656</v>
      </c>
      <c r="H281">
        <f t="shared" si="68"/>
        <v>0.22379724581289187</v>
      </c>
      <c r="I281">
        <f t="shared" si="69"/>
        <v>2940.401769804419</v>
      </c>
      <c r="J281">
        <f t="shared" si="70"/>
        <v>0.98909050163573076</v>
      </c>
      <c r="K281">
        <f t="shared" si="71"/>
        <v>1478.2644466837362</v>
      </c>
      <c r="L281">
        <f t="shared" si="72"/>
        <v>0.73817336546311574</v>
      </c>
      <c r="M281">
        <f t="shared" si="73"/>
        <v>2553.3527647736873</v>
      </c>
      <c r="N281">
        <f t="shared" si="74"/>
        <v>14.185293137631596</v>
      </c>
      <c r="O281">
        <f t="shared" si="75"/>
        <v>40.279476298690675</v>
      </c>
      <c r="P281">
        <f t="shared" si="76"/>
        <v>0.2062126807634749</v>
      </c>
      <c r="Q281">
        <f t="shared" si="77"/>
        <v>387.04900503073191</v>
      </c>
      <c r="R281">
        <f t="shared" si="78"/>
        <v>2.1502722501707328</v>
      </c>
      <c r="S281">
        <v>0.1</v>
      </c>
      <c r="T281">
        <f t="shared" si="79"/>
        <v>255.33527647736875</v>
      </c>
      <c r="U281">
        <v>20</v>
      </c>
      <c r="V281">
        <f t="shared" si="80"/>
        <v>7740.9801006146381</v>
      </c>
    </row>
    <row r="282" spans="1:22">
      <c r="A282">
        <v>2.8570000000000002</v>
      </c>
      <c r="B282">
        <v>500</v>
      </c>
      <c r="C282" s="6">
        <f t="shared" si="65"/>
        <v>3.3761027636523076E-2</v>
      </c>
      <c r="D282" s="11">
        <v>190</v>
      </c>
      <c r="E282">
        <f t="shared" si="66"/>
        <v>3.2953069336669998</v>
      </c>
      <c r="F282" s="7">
        <v>0.5</v>
      </c>
      <c r="G282">
        <f t="shared" si="67"/>
        <v>68.78962576458656</v>
      </c>
      <c r="H282">
        <f t="shared" si="68"/>
        <v>0.22440306908391072</v>
      </c>
      <c r="I282">
        <f t="shared" si="69"/>
        <v>3112.1593522586159</v>
      </c>
      <c r="J282">
        <f t="shared" si="70"/>
        <v>0.99279042923525751</v>
      </c>
      <c r="K282">
        <f t="shared" si="71"/>
        <v>1561.7093029962621</v>
      </c>
      <c r="L282">
        <f t="shared" si="72"/>
        <v>0.74502690708184849</v>
      </c>
      <c r="M282">
        <f t="shared" si="73"/>
        <v>2713.9655010346082</v>
      </c>
      <c r="N282">
        <f t="shared" si="74"/>
        <v>14.284028952813728</v>
      </c>
      <c r="O282">
        <f t="shared" si="75"/>
        <v>42.632319893953643</v>
      </c>
      <c r="P282">
        <f t="shared" si="76"/>
        <v>0.20764801078722045</v>
      </c>
      <c r="Q282">
        <f t="shared" si="77"/>
        <v>398.19385122400752</v>
      </c>
      <c r="R282">
        <f t="shared" si="78"/>
        <v>2.0957571117053027</v>
      </c>
      <c r="S282">
        <v>0.1</v>
      </c>
      <c r="T282">
        <f t="shared" si="79"/>
        <v>271.39655010346081</v>
      </c>
      <c r="U282">
        <v>20</v>
      </c>
      <c r="V282">
        <f t="shared" si="80"/>
        <v>7963.8770244801508</v>
      </c>
    </row>
    <row r="283" spans="1:22">
      <c r="A283">
        <v>2.8570000000000002</v>
      </c>
      <c r="B283">
        <v>500</v>
      </c>
      <c r="C283" s="6">
        <f t="shared" si="65"/>
        <v>3.3761027636523076E-2</v>
      </c>
      <c r="D283" s="11">
        <v>200</v>
      </c>
      <c r="E283">
        <f t="shared" si="66"/>
        <v>3.4732389816614746</v>
      </c>
      <c r="F283" s="7">
        <v>0.5</v>
      </c>
      <c r="G283">
        <f t="shared" si="67"/>
        <v>68.78962576458656</v>
      </c>
      <c r="H283">
        <f t="shared" si="68"/>
        <v>0.224979326355596</v>
      </c>
      <c r="I283">
        <f t="shared" si="69"/>
        <v>3284.3697278189197</v>
      </c>
      <c r="J283">
        <f t="shared" si="70"/>
        <v>0.99532226501895271</v>
      </c>
      <c r="K283">
        <f t="shared" si="71"/>
        <v>1646.0347210066955</v>
      </c>
      <c r="L283">
        <f t="shared" si="72"/>
        <v>0.75150116238566977</v>
      </c>
      <c r="M283">
        <f t="shared" si="73"/>
        <v>2875.3320129759277</v>
      </c>
      <c r="N283">
        <f t="shared" si="74"/>
        <v>14.376660064879639</v>
      </c>
      <c r="O283">
        <f t="shared" si="75"/>
        <v>44.991366134505753</v>
      </c>
      <c r="P283">
        <f t="shared" si="76"/>
        <v>0.20899459627938341</v>
      </c>
      <c r="Q283">
        <f t="shared" si="77"/>
        <v>409.03771484299227</v>
      </c>
      <c r="R283">
        <f t="shared" si="78"/>
        <v>2.0451885742149614</v>
      </c>
      <c r="S283">
        <v>0.1</v>
      </c>
      <c r="T283">
        <f t="shared" si="79"/>
        <v>287.53320129759277</v>
      </c>
      <c r="U283">
        <v>20</v>
      </c>
      <c r="V283">
        <f t="shared" si="80"/>
        <v>8180.7542968598455</v>
      </c>
    </row>
    <row r="284" spans="1:22">
      <c r="A284">
        <v>2.8570000000000002</v>
      </c>
      <c r="B284">
        <v>500</v>
      </c>
      <c r="C284" s="6">
        <f t="shared" si="65"/>
        <v>3.3761027636523076E-2</v>
      </c>
      <c r="D284" s="11">
        <v>210</v>
      </c>
      <c r="E284">
        <f t="shared" si="66"/>
        <v>3.6526995327783092</v>
      </c>
      <c r="F284" s="7">
        <v>0.5</v>
      </c>
      <c r="G284">
        <f t="shared" si="67"/>
        <v>68.78962576458656</v>
      </c>
      <c r="H284">
        <f t="shared" si="68"/>
        <v>0.2255288352622013</v>
      </c>
      <c r="I284">
        <f t="shared" si="69"/>
        <v>3457.0113434352024</v>
      </c>
      <c r="J284">
        <f t="shared" si="70"/>
        <v>0.99702053334366703</v>
      </c>
      <c r="K284">
        <f t="shared" si="71"/>
        <v>1731.0845260299013</v>
      </c>
      <c r="L284">
        <f t="shared" si="72"/>
        <v>0.75760652708139875</v>
      </c>
      <c r="M284">
        <f t="shared" si="73"/>
        <v>3037.4077532551642</v>
      </c>
      <c r="N284">
        <f t="shared" si="74"/>
        <v>14.46384644407221</v>
      </c>
      <c r="O284">
        <f t="shared" si="75"/>
        <v>47.356319773084962</v>
      </c>
      <c r="P284">
        <f t="shared" si="76"/>
        <v>0.21026203127737195</v>
      </c>
      <c r="Q284">
        <f t="shared" si="77"/>
        <v>419.60359018003845</v>
      </c>
      <c r="R284">
        <f t="shared" si="78"/>
        <v>1.9981123341906593</v>
      </c>
      <c r="S284">
        <v>0.1</v>
      </c>
      <c r="T284">
        <f t="shared" si="79"/>
        <v>303.74077532551644</v>
      </c>
      <c r="U284">
        <v>20</v>
      </c>
      <c r="V284">
        <f t="shared" si="80"/>
        <v>8392.0718036007693</v>
      </c>
    </row>
    <row r="285" spans="1:22">
      <c r="A285">
        <v>2.8570000000000002</v>
      </c>
      <c r="B285">
        <v>500</v>
      </c>
      <c r="C285" s="6">
        <f t="shared" si="65"/>
        <v>3.3761027636523076E-2</v>
      </c>
      <c r="D285" s="11">
        <v>220</v>
      </c>
      <c r="E285">
        <f t="shared" si="66"/>
        <v>3.8334053051201495</v>
      </c>
      <c r="F285" s="7">
        <v>0.5</v>
      </c>
      <c r="G285">
        <f t="shared" si="67"/>
        <v>68.78962576458656</v>
      </c>
      <c r="H285">
        <f t="shared" si="68"/>
        <v>0.22605402606965586</v>
      </c>
      <c r="I285">
        <f t="shared" si="69"/>
        <v>3630.0646522134516</v>
      </c>
      <c r="J285">
        <f t="shared" si="70"/>
        <v>0.99813715370201817</v>
      </c>
      <c r="K285">
        <f t="shared" si="71"/>
        <v>1816.7244653290716</v>
      </c>
      <c r="L285">
        <f t="shared" si="72"/>
        <v>0.76335888737745261</v>
      </c>
      <c r="M285">
        <f t="shared" si="73"/>
        <v>3200.1529534093775</v>
      </c>
      <c r="N285">
        <f t="shared" si="74"/>
        <v>14.546149788224444</v>
      </c>
      <c r="O285">
        <f t="shared" si="75"/>
        <v>49.726913044019888</v>
      </c>
      <c r="P285">
        <f t="shared" si="76"/>
        <v>0.2114584812251285</v>
      </c>
      <c r="Q285">
        <f t="shared" si="77"/>
        <v>429.91169880407409</v>
      </c>
      <c r="R285">
        <f t="shared" si="78"/>
        <v>1.9541440854730641</v>
      </c>
      <c r="S285">
        <v>0.1</v>
      </c>
      <c r="T285">
        <f t="shared" si="79"/>
        <v>320.01529534093777</v>
      </c>
      <c r="U285">
        <v>20</v>
      </c>
      <c r="V285">
        <f t="shared" si="80"/>
        <v>8598.2339760814812</v>
      </c>
    </row>
    <row r="286" spans="1:22">
      <c r="A286">
        <v>2.8570000000000002</v>
      </c>
      <c r="B286">
        <v>500</v>
      </c>
      <c r="C286" s="6">
        <f t="shared" si="65"/>
        <v>3.3761027636523076E-2</v>
      </c>
      <c r="D286" s="11">
        <v>230</v>
      </c>
      <c r="E286">
        <f t="shared" si="66"/>
        <v>4.0151221365464442</v>
      </c>
      <c r="F286" s="7">
        <v>0.5</v>
      </c>
      <c r="G286">
        <f t="shared" si="67"/>
        <v>68.78962576458656</v>
      </c>
      <c r="H286">
        <f t="shared" si="68"/>
        <v>0.22655700982020643</v>
      </c>
      <c r="I286">
        <f t="shared" si="69"/>
        <v>3803.511843696896</v>
      </c>
      <c r="J286">
        <f t="shared" si="70"/>
        <v>0.99885682340264337</v>
      </c>
      <c r="K286">
        <f t="shared" si="71"/>
        <v>1902.843564964397</v>
      </c>
      <c r="L286">
        <f t="shared" si="72"/>
        <v>0.76877766384786983</v>
      </c>
      <c r="M286">
        <f t="shared" si="73"/>
        <v>3363.5319092737805</v>
      </c>
      <c r="N286">
        <f t="shared" si="74"/>
        <v>14.62405177945122</v>
      </c>
      <c r="O286">
        <f t="shared" si="75"/>
        <v>52.102901968450631</v>
      </c>
      <c r="P286">
        <f t="shared" si="76"/>
        <v>0.21259094837204065</v>
      </c>
      <c r="Q286">
        <f t="shared" si="77"/>
        <v>439.97993442311542</v>
      </c>
      <c r="R286">
        <f t="shared" si="78"/>
        <v>1.912956236622241</v>
      </c>
      <c r="S286">
        <v>0.1</v>
      </c>
      <c r="T286">
        <f t="shared" si="79"/>
        <v>336.35319092737808</v>
      </c>
      <c r="U286">
        <v>20</v>
      </c>
      <c r="V286">
        <f t="shared" si="80"/>
        <v>8799.5986884623089</v>
      </c>
    </row>
    <row r="287" spans="1:22">
      <c r="A287">
        <v>2.8570000000000002</v>
      </c>
      <c r="B287">
        <v>500</v>
      </c>
      <c r="C287" s="6">
        <f t="shared" si="65"/>
        <v>3.3761027636523076E-2</v>
      </c>
      <c r="D287" s="11">
        <v>240</v>
      </c>
      <c r="E287">
        <f t="shared" si="66"/>
        <v>4.1976629361279301</v>
      </c>
      <c r="F287" s="7">
        <v>0.5</v>
      </c>
      <c r="G287">
        <f t="shared" si="67"/>
        <v>68.78962576458656</v>
      </c>
      <c r="H287">
        <f t="shared" si="68"/>
        <v>0.22703963209262154</v>
      </c>
      <c r="I287">
        <f t="shared" si="69"/>
        <v>3977.336620600669</v>
      </c>
      <c r="J287">
        <f t="shared" si="70"/>
        <v>0.99931148610335496</v>
      </c>
      <c r="K287">
        <f t="shared" si="71"/>
        <v>1989.3531589479696</v>
      </c>
      <c r="L287">
        <f t="shared" si="72"/>
        <v>0.773884180270073</v>
      </c>
      <c r="M287">
        <f t="shared" si="73"/>
        <v>3527.5124003328292</v>
      </c>
      <c r="N287">
        <f t="shared" si="74"/>
        <v>14.697968334720121</v>
      </c>
      <c r="O287">
        <f t="shared" si="75"/>
        <v>54.484063295899574</v>
      </c>
      <c r="P287">
        <f t="shared" si="76"/>
        <v>0.21366547893456853</v>
      </c>
      <c r="Q287">
        <f t="shared" si="77"/>
        <v>449.82422026783985</v>
      </c>
      <c r="R287">
        <f t="shared" si="78"/>
        <v>1.8742675844493326</v>
      </c>
      <c r="S287">
        <v>0.1</v>
      </c>
      <c r="T287">
        <f t="shared" si="79"/>
        <v>352.75124003328295</v>
      </c>
      <c r="U287">
        <v>20</v>
      </c>
      <c r="V287">
        <f t="shared" si="80"/>
        <v>8996.4844053567977</v>
      </c>
    </row>
    <row r="288" spans="1:22">
      <c r="A288">
        <v>2.8570000000000002</v>
      </c>
      <c r="B288">
        <v>500</v>
      </c>
      <c r="C288" s="6">
        <f t="shared" si="65"/>
        <v>3.3761027636523076E-2</v>
      </c>
      <c r="D288" s="11">
        <v>250</v>
      </c>
      <c r="E288">
        <f t="shared" si="66"/>
        <v>4.3808825581221145</v>
      </c>
      <c r="F288" s="7">
        <v>0.5</v>
      </c>
      <c r="G288">
        <f t="shared" si="67"/>
        <v>68.78962576458656</v>
      </c>
      <c r="H288">
        <f t="shared" si="68"/>
        <v>0.22750351587896589</v>
      </c>
      <c r="I288">
        <f t="shared" si="69"/>
        <v>4151.5240123898884</v>
      </c>
      <c r="J288">
        <f t="shared" si="70"/>
        <v>0.99959304798255499</v>
      </c>
      <c r="K288">
        <f t="shared" si="71"/>
        <v>2076.1844599222209</v>
      </c>
      <c r="L288">
        <f t="shared" si="72"/>
        <v>0.77870039586567286</v>
      </c>
      <c r="M288">
        <f t="shared" si="73"/>
        <v>3692.0652132992591</v>
      </c>
      <c r="N288">
        <f t="shared" si="74"/>
        <v>14.768260853197036</v>
      </c>
      <c r="O288">
        <f t="shared" si="75"/>
        <v>56.870191950546413</v>
      </c>
      <c r="P288">
        <f t="shared" si="76"/>
        <v>0.21468732659975964</v>
      </c>
      <c r="Q288">
        <f t="shared" si="77"/>
        <v>459.45879909062933</v>
      </c>
      <c r="R288">
        <f t="shared" si="78"/>
        <v>1.8378351963625172</v>
      </c>
      <c r="S288">
        <v>0.1</v>
      </c>
      <c r="T288">
        <f t="shared" si="79"/>
        <v>369.20652132992592</v>
      </c>
      <c r="U288">
        <v>20</v>
      </c>
      <c r="V288">
        <f t="shared" si="80"/>
        <v>9189.1759818125865</v>
      </c>
    </row>
    <row r="289" spans="1:22">
      <c r="A289">
        <v>2.8570000000000002</v>
      </c>
      <c r="B289">
        <v>500</v>
      </c>
      <c r="C289" s="6">
        <f t="shared" si="65"/>
        <v>3.3761027636523076E-2</v>
      </c>
      <c r="D289" s="11">
        <v>260</v>
      </c>
      <c r="E289">
        <f t="shared" si="66"/>
        <v>4.5646711656906698</v>
      </c>
      <c r="F289" s="7">
        <v>0.5</v>
      </c>
      <c r="G289">
        <f t="shared" si="67"/>
        <v>68.78962576458656</v>
      </c>
      <c r="H289">
        <f t="shared" si="68"/>
        <v>0.2279500961226231</v>
      </c>
      <c r="I289">
        <f t="shared" si="69"/>
        <v>4326.0602183855481</v>
      </c>
      <c r="J289">
        <f t="shared" si="70"/>
        <v>0.99976396558347069</v>
      </c>
      <c r="K289">
        <f t="shared" si="71"/>
        <v>2163.2854140980257</v>
      </c>
      <c r="L289">
        <f t="shared" si="72"/>
        <v>0.78324798586761535</v>
      </c>
      <c r="M289">
        <f t="shared" si="73"/>
        <v>3857.1637477365912</v>
      </c>
      <c r="N289">
        <f t="shared" si="74"/>
        <v>14.835245183602273</v>
      </c>
      <c r="O289">
        <f t="shared" si="75"/>
        <v>59.26109888199381</v>
      </c>
      <c r="P289">
        <f t="shared" si="76"/>
        <v>0.21566108288438421</v>
      </c>
      <c r="Q289">
        <f t="shared" si="77"/>
        <v>468.89647064895667</v>
      </c>
      <c r="R289">
        <f t="shared" si="78"/>
        <v>1.8034479640344487</v>
      </c>
      <c r="S289">
        <v>0.1</v>
      </c>
      <c r="T289">
        <f t="shared" si="79"/>
        <v>385.71637477365914</v>
      </c>
      <c r="U289">
        <v>20</v>
      </c>
      <c r="V289">
        <f t="shared" si="80"/>
        <v>9377.9294129791342</v>
      </c>
    </row>
    <row r="290" spans="1:22">
      <c r="A290">
        <v>2.8570000000000002</v>
      </c>
      <c r="B290">
        <v>500</v>
      </c>
      <c r="C290" s="6">
        <f t="shared" si="65"/>
        <v>3.3761027636523076E-2</v>
      </c>
      <c r="D290" s="11">
        <v>270</v>
      </c>
      <c r="E290">
        <f t="shared" si="66"/>
        <v>4.7489472717542407</v>
      </c>
      <c r="F290" s="7">
        <v>0.5</v>
      </c>
      <c r="G290">
        <f t="shared" si="67"/>
        <v>68.78962576458656</v>
      </c>
      <c r="H290">
        <f t="shared" si="68"/>
        <v>0.22838064779346431</v>
      </c>
      <c r="I290">
        <f t="shared" si="69"/>
        <v>4500.9324747617056</v>
      </c>
      <c r="J290">
        <f t="shared" si="70"/>
        <v>0.99986566726005943</v>
      </c>
      <c r="K290">
        <f t="shared" si="71"/>
        <v>2250.6174031820165</v>
      </c>
      <c r="L290">
        <f t="shared" si="72"/>
        <v>0.78754772483966218</v>
      </c>
      <c r="M290">
        <f t="shared" si="73"/>
        <v>4022.7836869402349</v>
      </c>
      <c r="N290">
        <f t="shared" si="74"/>
        <v>14.899198840519389</v>
      </c>
      <c r="O290">
        <f t="shared" si="75"/>
        <v>61.656609243311038</v>
      </c>
      <c r="P290">
        <f t="shared" si="76"/>
        <v>0.21659078203896281</v>
      </c>
      <c r="Q290">
        <f t="shared" si="77"/>
        <v>478.14878782147071</v>
      </c>
      <c r="R290">
        <f t="shared" si="78"/>
        <v>1.7709214363758174</v>
      </c>
      <c r="S290">
        <v>0.1</v>
      </c>
      <c r="T290">
        <f t="shared" si="79"/>
        <v>402.27836869402353</v>
      </c>
      <c r="U290">
        <v>20</v>
      </c>
      <c r="V290">
        <f t="shared" si="80"/>
        <v>9562.9757564294141</v>
      </c>
    </row>
    <row r="291" spans="1:22">
      <c r="A291">
        <v>2.8570000000000002</v>
      </c>
      <c r="B291">
        <v>500</v>
      </c>
      <c r="C291" s="6">
        <f t="shared" si="65"/>
        <v>3.3761027636523076E-2</v>
      </c>
      <c r="D291" s="11">
        <v>280</v>
      </c>
      <c r="E291">
        <f t="shared" si="66"/>
        <v>4.9336512447987682</v>
      </c>
      <c r="F291" s="7">
        <v>0.5</v>
      </c>
      <c r="G291">
        <f t="shared" si="67"/>
        <v>68.78962576458656</v>
      </c>
      <c r="H291">
        <f t="shared" si="68"/>
        <v>0.22879630890103636</v>
      </c>
      <c r="I291">
        <f t="shared" si="69"/>
        <v>4676.1289410430791</v>
      </c>
      <c r="J291">
        <f t="shared" si="70"/>
        <v>0.99992498680533459</v>
      </c>
      <c r="K291">
        <f t="shared" si="71"/>
        <v>2338.1521666533567</v>
      </c>
      <c r="L291">
        <f t="shared" si="72"/>
        <v>0.79161911411666586</v>
      </c>
      <c r="M291">
        <f t="shared" si="73"/>
        <v>4188.9027212258152</v>
      </c>
      <c r="N291">
        <f t="shared" si="74"/>
        <v>14.960366861520768</v>
      </c>
      <c r="O291">
        <f t="shared" si="75"/>
        <v>64.056560836206557</v>
      </c>
      <c r="P291">
        <f t="shared" si="76"/>
        <v>0.21747998619324488</v>
      </c>
      <c r="Q291">
        <f t="shared" si="77"/>
        <v>487.22621981726365</v>
      </c>
      <c r="R291">
        <f t="shared" si="78"/>
        <v>1.740093642204513</v>
      </c>
      <c r="S291">
        <v>0.1</v>
      </c>
      <c r="T291">
        <f t="shared" si="79"/>
        <v>418.89027212258156</v>
      </c>
      <c r="U291">
        <v>20</v>
      </c>
      <c r="V291">
        <f t="shared" si="80"/>
        <v>9744.524396345274</v>
      </c>
    </row>
    <row r="292" spans="1:22">
      <c r="A292">
        <v>2.8570000000000002</v>
      </c>
      <c r="B292">
        <v>500</v>
      </c>
      <c r="C292" s="6">
        <f t="shared" si="65"/>
        <v>3.3761027636523076E-2</v>
      </c>
      <c r="D292" s="11">
        <v>290</v>
      </c>
      <c r="E292">
        <f t="shared" si="66"/>
        <v>5.1187397142456872</v>
      </c>
      <c r="F292" s="7">
        <v>0.5</v>
      </c>
      <c r="G292">
        <f t="shared" si="67"/>
        <v>68.78962576458656</v>
      </c>
      <c r="H292">
        <f t="shared" si="68"/>
        <v>0.22919809950438857</v>
      </c>
      <c r="I292">
        <f t="shared" si="69"/>
        <v>4851.6386026476412</v>
      </c>
      <c r="J292">
        <f t="shared" si="70"/>
        <v>0.99995890212190053</v>
      </c>
      <c r="K292">
        <f t="shared" si="71"/>
        <v>2425.869150361134</v>
      </c>
      <c r="L292">
        <f t="shared" si="72"/>
        <v>0.79548019360528677</v>
      </c>
      <c r="M292">
        <f t="shared" si="73"/>
        <v>4355.5003136768746</v>
      </c>
      <c r="N292">
        <f t="shared" si="74"/>
        <v>15.018966598885774</v>
      </c>
      <c r="O292">
        <f t="shared" si="75"/>
        <v>66.460802775995091</v>
      </c>
      <c r="P292">
        <f t="shared" si="76"/>
        <v>0.21833185501377819</v>
      </c>
      <c r="Q292">
        <f t="shared" si="77"/>
        <v>496.13828897076667</v>
      </c>
      <c r="R292">
        <f t="shared" si="78"/>
        <v>1.7108216861060919</v>
      </c>
      <c r="S292">
        <v>0.1</v>
      </c>
      <c r="T292">
        <f t="shared" si="79"/>
        <v>435.5500313676875</v>
      </c>
      <c r="U292">
        <v>20</v>
      </c>
      <c r="V292">
        <f t="shared" si="80"/>
        <v>9922.7657794153329</v>
      </c>
    </row>
    <row r="293" spans="1:22">
      <c r="A293">
        <v>2.8570000000000002</v>
      </c>
      <c r="B293">
        <v>500</v>
      </c>
      <c r="C293" s="6">
        <f t="shared" si="65"/>
        <v>3.3761027636523076E-2</v>
      </c>
      <c r="D293" s="11">
        <v>300</v>
      </c>
      <c r="E293">
        <f t="shared" si="66"/>
        <v>5.3041810377614551</v>
      </c>
      <c r="F293" s="7">
        <v>0.5</v>
      </c>
      <c r="G293">
        <f t="shared" si="67"/>
        <v>68.78962576458656</v>
      </c>
      <c r="H293">
        <f t="shared" si="68"/>
        <v>0.22958693752730902</v>
      </c>
      <c r="I293">
        <f t="shared" si="69"/>
        <v>5027.451186729395</v>
      </c>
      <c r="J293">
        <f t="shared" si="70"/>
        <v>0.99997790950300136</v>
      </c>
      <c r="K293">
        <f t="shared" si="71"/>
        <v>2513.7533583952072</v>
      </c>
      <c r="L293">
        <f t="shared" si="72"/>
        <v>0.79914748419145265</v>
      </c>
      <c r="M293">
        <f t="shared" si="73"/>
        <v>4522.5575005735327</v>
      </c>
      <c r="N293">
        <f t="shared" si="74"/>
        <v>15.075191668578443</v>
      </c>
      <c r="O293">
        <f t="shared" si="75"/>
        <v>68.869194338758831</v>
      </c>
      <c r="P293">
        <f t="shared" si="76"/>
        <v>0.21914920311049679</v>
      </c>
      <c r="Q293">
        <f t="shared" si="77"/>
        <v>504.89368615586244</v>
      </c>
      <c r="R293">
        <f t="shared" si="78"/>
        <v>1.6829789538528748</v>
      </c>
      <c r="S293">
        <v>0.1</v>
      </c>
      <c r="T293">
        <f t="shared" si="79"/>
        <v>452.25575005735328</v>
      </c>
      <c r="U293">
        <v>20</v>
      </c>
      <c r="V293">
        <f t="shared" si="80"/>
        <v>10097.873723117249</v>
      </c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93"/>
  <sheetViews>
    <sheetView workbookViewId="0">
      <selection activeCell="E11" sqref="E11"/>
    </sheetView>
  </sheetViews>
  <sheetFormatPr defaultColWidth="8.85546875" defaultRowHeight="15"/>
  <cols>
    <col min="1" max="1" width="8.85546875" customWidth="1"/>
    <col min="2" max="2" width="19" customWidth="1"/>
    <col min="3" max="3" width="20.140625" customWidth="1"/>
    <col min="4" max="4" width="13.140625" customWidth="1"/>
    <col min="5" max="5" width="15.140625" customWidth="1"/>
    <col min="6" max="6" width="20.42578125" customWidth="1"/>
    <col min="7" max="7" width="25.42578125" customWidth="1"/>
    <col min="8" max="8" width="16.28515625" customWidth="1"/>
    <col min="9" max="9" width="20.7109375" customWidth="1"/>
    <col min="10" max="10" width="20.42578125" customWidth="1"/>
    <col min="11" max="11" width="18.28515625" customWidth="1"/>
    <col min="12" max="12" width="21.42578125" customWidth="1"/>
    <col min="13" max="15" width="8.85546875" customWidth="1"/>
  </cols>
  <sheetData>
    <row r="1" spans="1:27">
      <c r="F1" s="10" t="s">
        <v>69</v>
      </c>
      <c r="G1" s="10"/>
      <c r="S1" t="s">
        <v>15</v>
      </c>
      <c r="U1" s="9" t="s">
        <v>16</v>
      </c>
    </row>
    <row r="2" spans="1:27">
      <c r="A2" s="4" t="s">
        <v>17</v>
      </c>
      <c r="B2" s="4" t="s">
        <v>36</v>
      </c>
      <c r="C2" s="17" t="s">
        <v>56</v>
      </c>
      <c r="D2" s="1" t="s">
        <v>51</v>
      </c>
      <c r="E2" s="4" t="s">
        <v>55</v>
      </c>
      <c r="F2" t="s">
        <v>50</v>
      </c>
      <c r="G2" t="s">
        <v>43</v>
      </c>
      <c r="H2" t="s">
        <v>0</v>
      </c>
      <c r="I2" t="s">
        <v>6</v>
      </c>
      <c r="J2" t="s">
        <v>7</v>
      </c>
      <c r="K2" t="s">
        <v>8</v>
      </c>
      <c r="L2" t="s">
        <v>1</v>
      </c>
      <c r="M2" s="3" t="s">
        <v>2</v>
      </c>
      <c r="N2" s="3" t="s">
        <v>19</v>
      </c>
      <c r="O2" s="3" t="s">
        <v>12</v>
      </c>
      <c r="P2" s="3" t="s">
        <v>11</v>
      </c>
      <c r="Q2" s="3" t="s">
        <v>4</v>
      </c>
      <c r="R2" s="3" t="s">
        <v>18</v>
      </c>
      <c r="S2" s="4" t="s">
        <v>9</v>
      </c>
      <c r="T2" s="3" t="s">
        <v>13</v>
      </c>
      <c r="U2" s="4" t="s">
        <v>10</v>
      </c>
      <c r="V2" s="3" t="s">
        <v>14</v>
      </c>
      <c r="W2" s="5"/>
      <c r="X2" s="8"/>
      <c r="Y2" s="5"/>
    </row>
    <row r="3" spans="1:27">
      <c r="A3">
        <v>2.8570000000000002</v>
      </c>
      <c r="B3">
        <v>500</v>
      </c>
      <c r="C3" s="6">
        <v>1</v>
      </c>
      <c r="D3" s="11">
        <v>10000</v>
      </c>
      <c r="E3" s="6">
        <v>1</v>
      </c>
      <c r="F3" s="7">
        <f t="shared" ref="F3:F11" si="0">0.00625/(1+(A3/0.2679)^-2.3245)*(0.02966094*EXP(0.17687876*(E3/4-1))+(1-0.02966094))/(1+(B3/95)^8.7)^0.0592</f>
        <v>2.636562281134497E-3</v>
      </c>
      <c r="G3">
        <f t="shared" ref="G3:G11" si="1">28.259+25.667*LOG10(A3)-33.611*LOG10(A3)^2-123.73*LOG10(A3)^3-136.47*LOG10(A3)^4-74.194*LOG10(A3)^5-20.276*LOG10(A3)^6-2.2352*LOG10(A3)^7</f>
        <v>13.701078819451254</v>
      </c>
      <c r="H3">
        <f>0.96446/(1+(E3^2/19227)^0.99199)</f>
        <v>0.96440571718248935</v>
      </c>
      <c r="I3">
        <f>1000*H3*D3/G3</f>
        <v>703890.35045425349</v>
      </c>
      <c r="J3">
        <f t="shared" ref="J3:J11" si="2">0.64/(1+(A3/10)^2)^449.61+0.00178*C3^1.587</f>
        <v>1.7800000000003054E-3</v>
      </c>
      <c r="K3">
        <f>I3/(1+J3)</f>
        <v>702639.65187391767</v>
      </c>
      <c r="L3">
        <f>1-LN(1+(F3/4)*K3)/((F3/4)*K3)</f>
        <v>0.98674222676286427</v>
      </c>
      <c r="M3">
        <f>I3*(J3/(1+J3))+L3*K3</f>
        <v>694574.91328228905</v>
      </c>
      <c r="N3">
        <f>M3/D3</f>
        <v>69.457491328228912</v>
      </c>
      <c r="O3">
        <f>(M3+Q3)*(G3/1000)</f>
        <v>9644.0571718248921</v>
      </c>
      <c r="P3">
        <f>N3/65.4</f>
        <v>1.0620411518077815</v>
      </c>
      <c r="Q3">
        <f>I3-M3</f>
        <v>9315.4371719644405</v>
      </c>
      <c r="R3">
        <f>Q3/D3</f>
        <v>0.93154371719644402</v>
      </c>
      <c r="S3">
        <v>0.1</v>
      </c>
      <c r="T3">
        <f>M3*S3</f>
        <v>69457.491328228905</v>
      </c>
      <c r="U3">
        <v>20</v>
      </c>
      <c r="V3">
        <f>Q3*U3</f>
        <v>186308.74343928881</v>
      </c>
      <c r="W3" s="5"/>
      <c r="X3" s="5"/>
      <c r="Y3" s="5"/>
    </row>
    <row r="4" spans="1:27">
      <c r="A4">
        <v>2.8570000000000002</v>
      </c>
      <c r="B4">
        <v>500</v>
      </c>
      <c r="C4" s="6">
        <v>2</v>
      </c>
      <c r="D4" s="11">
        <v>10000</v>
      </c>
      <c r="E4" s="6">
        <v>4</v>
      </c>
      <c r="F4" s="7">
        <f t="shared" si="0"/>
        <v>2.6463138629107368E-3</v>
      </c>
      <c r="G4">
        <f t="shared" si="1"/>
        <v>13.701078819451254</v>
      </c>
      <c r="H4">
        <f t="shared" ref="H4:H11" si="3">0.96446/(1+(E4^2/19227)^0.99199)</f>
        <v>0.96361125066193176</v>
      </c>
      <c r="I4">
        <f t="shared" ref="I4:I11" si="4">1000*H4*D4/G4</f>
        <v>703310.49354588392</v>
      </c>
      <c r="J4">
        <f t="shared" si="2"/>
        <v>5.3475469399100126E-3</v>
      </c>
      <c r="K4">
        <f t="shared" ref="K4:K11" si="5">I4/(1+J4)</f>
        <v>699569.51273878326</v>
      </c>
      <c r="L4">
        <f t="shared" ref="L4:L11" si="6">1-LN(1+(F4/4)*K4)/((F4/4)*K4)</f>
        <v>0.98673459410077557</v>
      </c>
      <c r="M4">
        <f t="shared" ref="M4:M11" si="7">I4*(J4/(1+J4))+L4*K4</f>
        <v>694030.42000468133</v>
      </c>
      <c r="N4">
        <f t="shared" ref="N4:N11" si="8">M4/D4</f>
        <v>69.403042000468133</v>
      </c>
      <c r="O4">
        <f t="shared" ref="O4:O11" si="9">(M4+Q4)*(G4/1000)</f>
        <v>9636.1125066193181</v>
      </c>
      <c r="P4">
        <f t="shared" ref="P4:P11" si="10">N4/65.4</f>
        <v>1.0612085932793291</v>
      </c>
      <c r="Q4">
        <f t="shared" ref="Q4:Q11" si="11">I4-M4</f>
        <v>9280.0735412025824</v>
      </c>
      <c r="R4">
        <f t="shared" ref="R4:R11" si="12">Q4/D4</f>
        <v>0.92800735412025825</v>
      </c>
      <c r="S4">
        <v>0.1</v>
      </c>
      <c r="T4">
        <f t="shared" ref="T4:T11" si="13">M4*S4</f>
        <v>69403.042000468136</v>
      </c>
      <c r="U4">
        <v>20</v>
      </c>
      <c r="V4">
        <f t="shared" ref="V4:V11" si="14">Q4*U4</f>
        <v>185601.47082405165</v>
      </c>
      <c r="W4" s="5"/>
      <c r="X4" s="5"/>
      <c r="Y4" s="5"/>
      <c r="Z4" s="5"/>
      <c r="AA4" s="5"/>
    </row>
    <row r="5" spans="1:27">
      <c r="A5">
        <v>2.8570000000000002</v>
      </c>
      <c r="B5">
        <v>500</v>
      </c>
      <c r="C5" s="6">
        <v>6</v>
      </c>
      <c r="D5" s="11">
        <v>10000</v>
      </c>
      <c r="E5" s="6">
        <v>12.010999999999999</v>
      </c>
      <c r="F5" s="7">
        <f t="shared" si="0"/>
        <v>2.6796810968413441E-3</v>
      </c>
      <c r="G5">
        <f t="shared" si="1"/>
        <v>13.701078819451254</v>
      </c>
      <c r="H5">
        <f t="shared" si="3"/>
        <v>0.95699251051609147</v>
      </c>
      <c r="I5">
        <f t="shared" si="4"/>
        <v>698479.67676637322</v>
      </c>
      <c r="J5">
        <f t="shared" si="2"/>
        <v>3.0573561797924739E-2</v>
      </c>
      <c r="K5">
        <f t="shared" si="5"/>
        <v>677758.19471616845</v>
      </c>
      <c r="L5">
        <f t="shared" si="6"/>
        <v>0.98652026099253232</v>
      </c>
      <c r="M5">
        <f t="shared" si="7"/>
        <v>689343.67319142667</v>
      </c>
      <c r="N5">
        <f t="shared" si="8"/>
        <v>68.934367319142666</v>
      </c>
      <c r="O5">
        <f t="shared" si="9"/>
        <v>9569.9251051609135</v>
      </c>
      <c r="P5">
        <f t="shared" si="10"/>
        <v>1.0540423137483588</v>
      </c>
      <c r="Q5">
        <f t="shared" si="11"/>
        <v>9136.003574946546</v>
      </c>
      <c r="R5">
        <f t="shared" si="12"/>
        <v>0.91360035749465462</v>
      </c>
      <c r="S5">
        <v>0.1</v>
      </c>
      <c r="T5">
        <f t="shared" si="13"/>
        <v>68934.367319142664</v>
      </c>
      <c r="U5">
        <v>20</v>
      </c>
      <c r="V5">
        <f t="shared" si="14"/>
        <v>182720.07149893092</v>
      </c>
      <c r="W5" s="5"/>
      <c r="X5" s="5"/>
      <c r="Y5" s="5"/>
      <c r="Z5" s="5"/>
      <c r="AA5" s="5"/>
    </row>
    <row r="6" spans="1:27">
      <c r="A6">
        <v>2.8570000000000002</v>
      </c>
      <c r="B6">
        <v>500</v>
      </c>
      <c r="C6" s="6">
        <v>10</v>
      </c>
      <c r="D6" s="11">
        <v>10000</v>
      </c>
      <c r="E6" s="6">
        <v>20.18</v>
      </c>
      <c r="F6" s="7">
        <f t="shared" si="0"/>
        <v>2.7283504939592E-3</v>
      </c>
      <c r="G6">
        <f t="shared" si="1"/>
        <v>13.701078819451254</v>
      </c>
      <c r="H6">
        <f t="shared" si="3"/>
        <v>0.94384233192395828</v>
      </c>
      <c r="I6">
        <f t="shared" si="4"/>
        <v>688881.76205803361</v>
      </c>
      <c r="J6">
        <f t="shared" si="2"/>
        <v>6.8773321915624658E-2</v>
      </c>
      <c r="K6">
        <f t="shared" si="5"/>
        <v>644553.6653397287</v>
      </c>
      <c r="L6">
        <f t="shared" si="6"/>
        <v>0.98615184205894979</v>
      </c>
      <c r="M6">
        <f t="shared" si="7"/>
        <v>679955.8810989263</v>
      </c>
      <c r="N6">
        <f t="shared" si="8"/>
        <v>67.995588109892637</v>
      </c>
      <c r="O6">
        <f t="shared" si="9"/>
        <v>9438.4233192395823</v>
      </c>
      <c r="P6">
        <f t="shared" si="10"/>
        <v>1.0396878915885723</v>
      </c>
      <c r="Q6">
        <f t="shared" si="11"/>
        <v>8925.8809591073077</v>
      </c>
      <c r="R6">
        <f t="shared" si="12"/>
        <v>0.89258809591073074</v>
      </c>
      <c r="S6">
        <v>0.1</v>
      </c>
      <c r="T6">
        <f t="shared" si="13"/>
        <v>67995.588109892633</v>
      </c>
      <c r="U6">
        <v>20</v>
      </c>
      <c r="V6">
        <f t="shared" si="14"/>
        <v>178517.61918214615</v>
      </c>
      <c r="W6" s="5"/>
      <c r="X6" s="5"/>
      <c r="Y6" s="5"/>
      <c r="Z6" s="5"/>
      <c r="AA6" s="5"/>
    </row>
    <row r="7" spans="1:27">
      <c r="A7">
        <v>2.8570000000000002</v>
      </c>
      <c r="B7">
        <v>500</v>
      </c>
      <c r="C7" s="6">
        <v>14</v>
      </c>
      <c r="D7" s="11">
        <v>10000</v>
      </c>
      <c r="E7" s="6">
        <v>28.085000000000001</v>
      </c>
      <c r="F7" s="7">
        <f t="shared" si="0"/>
        <v>2.7955219261239627E-3</v>
      </c>
      <c r="G7">
        <f t="shared" si="1"/>
        <v>13.701078819451254</v>
      </c>
      <c r="H7">
        <f t="shared" si="3"/>
        <v>0.92550823094782519</v>
      </c>
      <c r="I7">
        <f t="shared" si="4"/>
        <v>675500.26034000504</v>
      </c>
      <c r="J7">
        <f t="shared" si="2"/>
        <v>0.11730734212404111</v>
      </c>
      <c r="K7">
        <f t="shared" si="5"/>
        <v>604578.73574504128</v>
      </c>
      <c r="L7">
        <f t="shared" si="6"/>
        <v>0.98568469709743922</v>
      </c>
      <c r="M7">
        <f t="shared" si="7"/>
        <v>666845.53260936751</v>
      </c>
      <c r="N7">
        <f t="shared" si="8"/>
        <v>66.684553260936752</v>
      </c>
      <c r="O7">
        <f t="shared" si="9"/>
        <v>9255.08230947825</v>
      </c>
      <c r="P7">
        <f t="shared" si="10"/>
        <v>1.0196414871702866</v>
      </c>
      <c r="Q7">
        <f t="shared" si="11"/>
        <v>8654.7277306375327</v>
      </c>
      <c r="R7">
        <f t="shared" si="12"/>
        <v>0.86547277306375325</v>
      </c>
      <c r="S7">
        <v>0.1</v>
      </c>
      <c r="T7">
        <f t="shared" si="13"/>
        <v>66684.553260936751</v>
      </c>
      <c r="U7">
        <v>20</v>
      </c>
      <c r="V7">
        <f t="shared" si="14"/>
        <v>173094.55461275065</v>
      </c>
      <c r="W7" s="5"/>
      <c r="X7" s="5"/>
      <c r="Y7" s="5"/>
      <c r="Z7" s="5"/>
      <c r="AA7" s="5"/>
    </row>
    <row r="8" spans="1:27">
      <c r="A8">
        <v>2.8570000000000002</v>
      </c>
      <c r="B8">
        <v>500</v>
      </c>
      <c r="C8" s="6">
        <v>18</v>
      </c>
      <c r="D8" s="11">
        <v>10000</v>
      </c>
      <c r="E8" s="6">
        <v>39.948</v>
      </c>
      <c r="F8" s="7">
        <f t="shared" si="0"/>
        <v>2.9525772268891191E-3</v>
      </c>
      <c r="G8">
        <f t="shared" si="1"/>
        <v>13.701078819451254</v>
      </c>
      <c r="H8">
        <f t="shared" si="3"/>
        <v>0.88917251866313729</v>
      </c>
      <c r="I8">
        <f t="shared" si="4"/>
        <v>648979.93098236178</v>
      </c>
      <c r="J8">
        <f t="shared" si="2"/>
        <v>0.17479840598225566</v>
      </c>
      <c r="K8">
        <f t="shared" si="5"/>
        <v>552418.12355009618</v>
      </c>
      <c r="L8">
        <f t="shared" si="6"/>
        <v>0.98525339566382497</v>
      </c>
      <c r="M8">
        <f t="shared" si="7"/>
        <v>640833.63948623626</v>
      </c>
      <c r="N8">
        <f t="shared" si="8"/>
        <v>64.083363948623628</v>
      </c>
      <c r="O8">
        <f t="shared" si="9"/>
        <v>8891.7251866313727</v>
      </c>
      <c r="P8">
        <f t="shared" si="10"/>
        <v>0.97986795028476492</v>
      </c>
      <c r="Q8">
        <f t="shared" si="11"/>
        <v>8146.2914961255156</v>
      </c>
      <c r="R8">
        <f t="shared" si="12"/>
        <v>0.81462914961255151</v>
      </c>
      <c r="S8">
        <v>0.1</v>
      </c>
      <c r="T8">
        <f t="shared" si="13"/>
        <v>64083.363948623628</v>
      </c>
      <c r="U8">
        <v>20</v>
      </c>
      <c r="V8">
        <f t="shared" si="14"/>
        <v>162925.82992251031</v>
      </c>
      <c r="W8" s="5"/>
      <c r="X8" s="5"/>
      <c r="Y8" s="5"/>
      <c r="Z8" s="5"/>
      <c r="AA8" s="5"/>
    </row>
    <row r="9" spans="1:27">
      <c r="A9">
        <v>2.8570000000000002</v>
      </c>
      <c r="B9">
        <v>500</v>
      </c>
      <c r="C9" s="6">
        <v>26</v>
      </c>
      <c r="D9" s="11">
        <v>10000</v>
      </c>
      <c r="E9" s="6">
        <v>55.844999999999999</v>
      </c>
      <c r="F9" s="7">
        <f t="shared" si="0"/>
        <v>3.3449213107324825E-3</v>
      </c>
      <c r="G9">
        <f t="shared" si="1"/>
        <v>13.701078819451254</v>
      </c>
      <c r="H9">
        <f t="shared" si="3"/>
        <v>0.82815921803664483</v>
      </c>
      <c r="I9">
        <f t="shared" si="4"/>
        <v>604448.18174530705</v>
      </c>
      <c r="J9">
        <f t="shared" si="2"/>
        <v>0.31331609531927745</v>
      </c>
      <c r="K9">
        <f t="shared" si="5"/>
        <v>460245.77319930046</v>
      </c>
      <c r="L9">
        <f t="shared" si="6"/>
        <v>0.98452599178994571</v>
      </c>
      <c r="M9">
        <f t="shared" si="7"/>
        <v>597326.33487217827</v>
      </c>
      <c r="N9">
        <f t="shared" si="8"/>
        <v>59.732633487217825</v>
      </c>
      <c r="O9">
        <f t="shared" si="9"/>
        <v>8281.5921803664478</v>
      </c>
      <c r="P9">
        <f t="shared" si="10"/>
        <v>0.91334301968222964</v>
      </c>
      <c r="Q9">
        <f t="shared" si="11"/>
        <v>7121.8468731287867</v>
      </c>
      <c r="R9">
        <f t="shared" si="12"/>
        <v>0.71218468731287865</v>
      </c>
      <c r="S9">
        <v>0.1</v>
      </c>
      <c r="T9">
        <f t="shared" si="13"/>
        <v>59732.633487217827</v>
      </c>
      <c r="U9">
        <v>20</v>
      </c>
      <c r="V9">
        <f t="shared" si="14"/>
        <v>142436.93746257573</v>
      </c>
      <c r="W9" s="5"/>
      <c r="X9" s="5"/>
      <c r="Y9" s="5"/>
      <c r="Z9" s="5"/>
      <c r="AA9" s="5"/>
    </row>
    <row r="10" spans="1:27">
      <c r="A10">
        <v>2.8570000000000002</v>
      </c>
      <c r="B10">
        <v>500</v>
      </c>
      <c r="C10" s="6">
        <v>82</v>
      </c>
      <c r="D10" s="11">
        <v>10000</v>
      </c>
      <c r="E10" s="6">
        <v>206</v>
      </c>
      <c r="F10" s="7">
        <f t="shared" si="0"/>
        <v>0.59700842826629386</v>
      </c>
      <c r="G10">
        <f t="shared" si="1"/>
        <v>13.701078819451254</v>
      </c>
      <c r="H10">
        <f t="shared" si="3"/>
        <v>0.30204003909694943</v>
      </c>
      <c r="I10">
        <f t="shared" si="4"/>
        <v>220449.82229293277</v>
      </c>
      <c r="J10">
        <f t="shared" si="2"/>
        <v>1.9392892320863646</v>
      </c>
      <c r="K10">
        <f t="shared" si="5"/>
        <v>75001.06484466423</v>
      </c>
      <c r="L10">
        <f t="shared" si="6"/>
        <v>0.99916712768082006</v>
      </c>
      <c r="M10">
        <f t="shared" si="7"/>
        <v>220387.35598211462</v>
      </c>
      <c r="N10">
        <f t="shared" si="8"/>
        <v>22.038735598211463</v>
      </c>
      <c r="O10">
        <f t="shared" si="9"/>
        <v>3020.4003909694939</v>
      </c>
      <c r="P10">
        <f t="shared" si="10"/>
        <v>0.33698372474329452</v>
      </c>
      <c r="Q10">
        <f t="shared" si="11"/>
        <v>62.466310818155762</v>
      </c>
      <c r="R10">
        <f t="shared" si="12"/>
        <v>6.2466310818155759E-3</v>
      </c>
      <c r="S10">
        <v>0.1</v>
      </c>
      <c r="T10">
        <f t="shared" si="13"/>
        <v>22038.735598211464</v>
      </c>
      <c r="U10">
        <v>20</v>
      </c>
      <c r="V10">
        <f t="shared" si="14"/>
        <v>1249.3262163631152</v>
      </c>
      <c r="W10" s="5"/>
      <c r="X10" s="5"/>
      <c r="Y10" s="5"/>
      <c r="Z10" s="5"/>
      <c r="AA10" s="5"/>
    </row>
    <row r="11" spans="1:27">
      <c r="A11">
        <v>2.8570000000000002</v>
      </c>
      <c r="B11">
        <v>500</v>
      </c>
      <c r="C11" s="6">
        <v>98</v>
      </c>
      <c r="D11" s="11">
        <v>10000</v>
      </c>
      <c r="E11" s="6">
        <v>252</v>
      </c>
      <c r="F11" s="7">
        <f t="shared" si="0"/>
        <v>4.5473112167384242</v>
      </c>
      <c r="G11">
        <f t="shared" si="1"/>
        <v>13.701078819451254</v>
      </c>
      <c r="H11">
        <f t="shared" si="3"/>
        <v>0.22579498041709556</v>
      </c>
      <c r="I11">
        <f t="shared" si="4"/>
        <v>164800.8769182009</v>
      </c>
      <c r="J11">
        <f t="shared" si="2"/>
        <v>2.5733317857400868</v>
      </c>
      <c r="K11">
        <f t="shared" si="5"/>
        <v>46119.668365491096</v>
      </c>
      <c r="L11">
        <f t="shared" si="6"/>
        <v>0.99979272877233216</v>
      </c>
      <c r="M11">
        <f t="shared" si="7"/>
        <v>164791.31763791916</v>
      </c>
      <c r="N11">
        <f t="shared" si="8"/>
        <v>16.479131763791916</v>
      </c>
      <c r="O11">
        <f t="shared" si="9"/>
        <v>2257.9498041709553</v>
      </c>
      <c r="P11">
        <f t="shared" si="10"/>
        <v>0.2519744918010996</v>
      </c>
      <c r="Q11">
        <f t="shared" si="11"/>
        <v>9.5592802817409392</v>
      </c>
      <c r="R11">
        <f t="shared" si="12"/>
        <v>9.559280281740939E-4</v>
      </c>
      <c r="S11">
        <v>0.1</v>
      </c>
      <c r="T11">
        <f t="shared" si="13"/>
        <v>16479.131763791916</v>
      </c>
      <c r="U11">
        <v>20</v>
      </c>
      <c r="V11">
        <f t="shared" si="14"/>
        <v>191.18560563481878</v>
      </c>
      <c r="W11" s="5"/>
      <c r="X11" s="5"/>
      <c r="Y11" s="5"/>
      <c r="Z11" s="5"/>
      <c r="AA11" s="5"/>
    </row>
    <row r="12" spans="1:27">
      <c r="C12" s="6"/>
      <c r="F12" s="7"/>
      <c r="W12" s="5"/>
      <c r="X12" s="5"/>
      <c r="Y12" s="5"/>
      <c r="Z12" s="5"/>
      <c r="AA12" s="5"/>
    </row>
    <row r="13" spans="1:27">
      <c r="C13" s="6"/>
      <c r="D13" s="11"/>
      <c r="F13" s="7"/>
      <c r="H13" s="33" t="s">
        <v>57</v>
      </c>
      <c r="I13" s="33"/>
      <c r="J13" s="33"/>
      <c r="W13" s="5"/>
      <c r="X13" s="5"/>
      <c r="Y13" s="5"/>
      <c r="Z13" s="5"/>
      <c r="AA13" s="5"/>
    </row>
    <row r="14" spans="1:27">
      <c r="C14" s="6"/>
      <c r="D14" s="11"/>
      <c r="F14" s="7"/>
      <c r="G14" t="s">
        <v>58</v>
      </c>
      <c r="H14">
        <v>206</v>
      </c>
      <c r="I14" s="35" t="s">
        <v>68</v>
      </c>
      <c r="W14" s="5"/>
      <c r="X14" s="5"/>
      <c r="Y14" s="5"/>
      <c r="Z14" s="5"/>
      <c r="AA14" s="5"/>
    </row>
    <row r="15" spans="1:27">
      <c r="C15" s="6"/>
      <c r="D15" s="11"/>
      <c r="F15" s="7"/>
      <c r="G15" t="s">
        <v>59</v>
      </c>
      <c r="H15">
        <v>131.29300000000001</v>
      </c>
      <c r="W15" s="5"/>
      <c r="X15" s="5"/>
      <c r="Y15" s="5"/>
      <c r="Z15" s="5"/>
      <c r="AA15" s="5"/>
    </row>
    <row r="16" spans="1:27">
      <c r="C16" s="6"/>
      <c r="D16" s="11"/>
      <c r="F16" s="7"/>
      <c r="G16" t="s">
        <v>60</v>
      </c>
      <c r="H16">
        <v>82</v>
      </c>
      <c r="W16" s="5"/>
      <c r="X16" s="5"/>
      <c r="Y16" s="5"/>
      <c r="Z16" s="5"/>
      <c r="AA16" s="5"/>
    </row>
    <row r="17" spans="3:8">
      <c r="C17" s="6"/>
      <c r="D17" s="11"/>
      <c r="F17" s="7"/>
      <c r="G17" t="s">
        <v>61</v>
      </c>
      <c r="H17">
        <v>54</v>
      </c>
    </row>
    <row r="18" spans="3:8">
      <c r="C18" s="6"/>
      <c r="D18" s="11"/>
      <c r="F18" s="7"/>
      <c r="G18" t="s">
        <v>62</v>
      </c>
      <c r="H18">
        <f>(H16^(2/3)+H17^(2/3))^(3/2)</f>
        <v>190.96068291000375</v>
      </c>
    </row>
    <row r="19" spans="3:8">
      <c r="C19" s="6"/>
      <c r="D19" s="11"/>
      <c r="F19" s="7"/>
      <c r="G19" t="s">
        <v>63</v>
      </c>
      <c r="H19">
        <f>H14^3*(H14+H15)^(-2)*H18^(4/3)*H16^(-1/3)*500</f>
        <v>9724732.6462258846</v>
      </c>
    </row>
    <row r="20" spans="3:8">
      <c r="C20" s="6"/>
      <c r="D20" s="11"/>
      <c r="F20" s="7"/>
      <c r="G20" t="s">
        <v>64</v>
      </c>
      <c r="H20">
        <f>(H14+H15)^2*H14^(-1)*H17*125</f>
        <v>3727788.0241783978</v>
      </c>
    </row>
    <row r="21" spans="3:8">
      <c r="C21" s="6"/>
      <c r="D21" s="11"/>
      <c r="F21" s="7"/>
      <c r="G21" t="s">
        <v>65</v>
      </c>
      <c r="H21">
        <f>4*H14*H15/(H14+H15)^2</f>
        <v>0.95094221479540697</v>
      </c>
    </row>
    <row r="22" spans="3:8">
      <c r="C22" s="6"/>
      <c r="D22" s="11"/>
      <c r="F22" s="7"/>
      <c r="G22" t="s">
        <v>66</v>
      </c>
      <c r="H22">
        <f>H21*H20</f>
        <v>3544910.9999999995</v>
      </c>
    </row>
    <row r="23" spans="3:8">
      <c r="C23" s="6"/>
      <c r="D23" s="11"/>
      <c r="F23" s="7"/>
      <c r="G23" t="s">
        <v>70</v>
      </c>
      <c r="H23">
        <f>(2/3)*(H19^(-1/2)+(1/2)*H21^(1/2)*H22^(-1/2))</f>
        <v>3.8642605093696801E-4</v>
      </c>
    </row>
    <row r="24" spans="3:8">
      <c r="C24" s="6"/>
      <c r="D24" s="11"/>
      <c r="F24" s="7"/>
      <c r="G24" t="s">
        <v>51</v>
      </c>
      <c r="H24">
        <v>103</v>
      </c>
    </row>
    <row r="25" spans="3:8">
      <c r="C25" s="6"/>
      <c r="D25" s="11"/>
      <c r="F25" s="7"/>
    </row>
    <row r="26" spans="3:8">
      <c r="C26" s="6"/>
      <c r="D26" s="11"/>
      <c r="F26" s="7"/>
      <c r="G26" s="16" t="s">
        <v>67</v>
      </c>
      <c r="H26" s="34">
        <f>H23*SQRT(H24*1000)</f>
        <v>0.12401808159620208</v>
      </c>
    </row>
    <row r="27" spans="3:8">
      <c r="C27" s="6"/>
      <c r="D27" s="11"/>
      <c r="F27" s="7"/>
    </row>
    <row r="28" spans="3:8">
      <c r="C28" s="6"/>
      <c r="D28" s="11"/>
      <c r="F28" s="7"/>
    </row>
    <row r="29" spans="3:8">
      <c r="C29" s="6"/>
      <c r="D29" s="11"/>
      <c r="F29" s="7"/>
    </row>
    <row r="30" spans="3:8">
      <c r="C30" s="6"/>
      <c r="D30" s="11"/>
      <c r="F30" s="7"/>
    </row>
    <row r="31" spans="3:8">
      <c r="C31" s="6"/>
      <c r="D31" s="11"/>
      <c r="F31" s="7"/>
    </row>
    <row r="32" spans="3:8">
      <c r="C32" s="6"/>
      <c r="D32" s="11"/>
      <c r="F32" s="7"/>
    </row>
    <row r="33" spans="3:6">
      <c r="C33" s="6"/>
      <c r="D33" s="11"/>
      <c r="F33" s="7"/>
    </row>
    <row r="34" spans="3:6">
      <c r="C34" s="6"/>
      <c r="D34" s="11"/>
      <c r="F34" s="7"/>
    </row>
    <row r="35" spans="3:6">
      <c r="C35" s="6"/>
      <c r="D35" s="11"/>
      <c r="F35" s="7"/>
    </row>
    <row r="36" spans="3:6">
      <c r="C36" s="6"/>
      <c r="D36" s="11"/>
      <c r="F36" s="7"/>
    </row>
    <row r="37" spans="3:6">
      <c r="C37" s="6"/>
      <c r="D37" s="11"/>
      <c r="F37" s="7"/>
    </row>
    <row r="38" spans="3:6">
      <c r="C38" s="6"/>
      <c r="D38" s="11"/>
      <c r="F38" s="7"/>
    </row>
    <row r="39" spans="3:6">
      <c r="C39" s="6"/>
      <c r="D39" s="11"/>
      <c r="F39" s="7"/>
    </row>
    <row r="40" spans="3:6">
      <c r="C40" s="6"/>
      <c r="D40" s="11"/>
      <c r="F40" s="7"/>
    </row>
    <row r="41" spans="3:6">
      <c r="C41" s="6"/>
      <c r="D41" s="11"/>
      <c r="F41" s="7"/>
    </row>
    <row r="42" spans="3:6">
      <c r="C42" s="6"/>
      <c r="D42" s="11"/>
      <c r="F42" s="7"/>
    </row>
    <row r="43" spans="3:6">
      <c r="C43" s="6"/>
      <c r="D43" s="11"/>
      <c r="F43" s="7"/>
    </row>
    <row r="44" spans="3:6">
      <c r="C44" s="6"/>
      <c r="D44" s="11"/>
      <c r="F44" s="7"/>
    </row>
    <row r="45" spans="3:6">
      <c r="C45" s="6"/>
      <c r="D45" s="11"/>
      <c r="F45" s="7"/>
    </row>
    <row r="46" spans="3:6">
      <c r="C46" s="6"/>
      <c r="D46" s="11"/>
      <c r="F46" s="7"/>
    </row>
    <row r="47" spans="3:6">
      <c r="C47" s="6"/>
      <c r="D47" s="11"/>
      <c r="F47" s="7"/>
    </row>
    <row r="48" spans="3:6">
      <c r="C48" s="6"/>
      <c r="D48" s="11"/>
      <c r="F48" s="7"/>
    </row>
    <row r="49" spans="3:6">
      <c r="C49" s="6"/>
      <c r="D49" s="11"/>
      <c r="F49" s="7"/>
    </row>
    <row r="50" spans="3:6">
      <c r="C50" s="6"/>
      <c r="D50" s="11"/>
      <c r="F50" s="7"/>
    </row>
    <row r="51" spans="3:6">
      <c r="C51" s="6"/>
      <c r="D51" s="11"/>
      <c r="F51" s="7"/>
    </row>
    <row r="52" spans="3:6">
      <c r="C52" s="6"/>
      <c r="D52" s="11"/>
      <c r="F52" s="7"/>
    </row>
    <row r="53" spans="3:6">
      <c r="C53" s="6"/>
      <c r="D53" s="11"/>
      <c r="F53" s="7"/>
    </row>
    <row r="54" spans="3:6">
      <c r="C54" s="6"/>
      <c r="D54" s="11"/>
      <c r="F54" s="7"/>
    </row>
    <row r="55" spans="3:6">
      <c r="C55" s="6"/>
      <c r="D55" s="11"/>
      <c r="F55" s="7"/>
    </row>
    <row r="56" spans="3:6">
      <c r="C56" s="6"/>
      <c r="D56" s="11"/>
      <c r="F56" s="7"/>
    </row>
    <row r="57" spans="3:6">
      <c r="C57" s="6"/>
      <c r="D57" s="11"/>
      <c r="F57" s="7"/>
    </row>
    <row r="58" spans="3:6">
      <c r="C58" s="6"/>
      <c r="D58" s="11"/>
      <c r="F58" s="7"/>
    </row>
    <row r="59" spans="3:6">
      <c r="C59" s="6"/>
      <c r="D59" s="11"/>
      <c r="F59" s="7"/>
    </row>
    <row r="60" spans="3:6">
      <c r="C60" s="6"/>
      <c r="D60" s="11"/>
      <c r="F60" s="7"/>
    </row>
    <row r="61" spans="3:6">
      <c r="C61" s="6"/>
      <c r="D61" s="11"/>
      <c r="F61" s="7"/>
    </row>
    <row r="62" spans="3:6">
      <c r="C62" s="6"/>
      <c r="D62" s="11"/>
      <c r="F62" s="7"/>
    </row>
    <row r="63" spans="3:6">
      <c r="C63" s="6"/>
      <c r="D63" s="11"/>
      <c r="F63" s="7"/>
    </row>
    <row r="64" spans="3:6">
      <c r="C64" s="6"/>
      <c r="D64" s="11"/>
      <c r="F64" s="7"/>
    </row>
    <row r="65" spans="3:6">
      <c r="C65" s="6"/>
      <c r="D65" s="11"/>
      <c r="F65" s="7"/>
    </row>
    <row r="66" spans="3:6">
      <c r="C66" s="6"/>
      <c r="D66" s="11"/>
      <c r="F66" s="7"/>
    </row>
    <row r="67" spans="3:6">
      <c r="C67" s="6"/>
      <c r="D67" s="11"/>
      <c r="F67" s="7"/>
    </row>
    <row r="68" spans="3:6">
      <c r="C68" s="6"/>
      <c r="D68" s="11"/>
      <c r="F68" s="7"/>
    </row>
    <row r="69" spans="3:6">
      <c r="C69" s="6"/>
      <c r="D69" s="11"/>
      <c r="F69" s="7"/>
    </row>
    <row r="70" spans="3:6">
      <c r="C70" s="6"/>
      <c r="D70" s="11"/>
      <c r="F70" s="7"/>
    </row>
    <row r="71" spans="3:6">
      <c r="C71" s="6"/>
      <c r="D71" s="11"/>
      <c r="F71" s="7"/>
    </row>
    <row r="72" spans="3:6">
      <c r="C72" s="6"/>
      <c r="D72" s="11"/>
      <c r="F72" s="7"/>
    </row>
    <row r="73" spans="3:6">
      <c r="C73" s="6"/>
      <c r="D73" s="11"/>
      <c r="F73" s="7"/>
    </row>
    <row r="74" spans="3:6">
      <c r="C74" s="6"/>
      <c r="D74" s="11"/>
      <c r="F74" s="7"/>
    </row>
    <row r="75" spans="3:6">
      <c r="C75" s="6"/>
      <c r="D75" s="11"/>
      <c r="F75" s="7"/>
    </row>
    <row r="76" spans="3:6">
      <c r="C76" s="6"/>
      <c r="D76" s="11"/>
      <c r="F76" s="7"/>
    </row>
    <row r="77" spans="3:6">
      <c r="C77" s="6"/>
      <c r="D77" s="11"/>
      <c r="F77" s="7"/>
    </row>
    <row r="78" spans="3:6">
      <c r="C78" s="6"/>
      <c r="D78" s="11"/>
      <c r="F78" s="7"/>
    </row>
    <row r="79" spans="3:6">
      <c r="C79" s="6"/>
      <c r="D79" s="11"/>
      <c r="F79" s="7"/>
    </row>
    <row r="80" spans="3:6">
      <c r="C80" s="6"/>
      <c r="D80" s="11"/>
      <c r="F80" s="7"/>
    </row>
    <row r="81" spans="3:6">
      <c r="C81" s="6"/>
      <c r="D81" s="11"/>
      <c r="F81" s="7"/>
    </row>
    <row r="82" spans="3:6">
      <c r="C82" s="6"/>
      <c r="D82" s="11"/>
      <c r="F82" s="7"/>
    </row>
    <row r="83" spans="3:6">
      <c r="C83" s="6"/>
      <c r="D83" s="11"/>
      <c r="F83" s="7"/>
    </row>
    <row r="84" spans="3:6">
      <c r="C84" s="6"/>
      <c r="D84" s="11"/>
      <c r="F84" s="7"/>
    </row>
    <row r="85" spans="3:6">
      <c r="C85" s="6"/>
      <c r="D85" s="11"/>
      <c r="F85" s="7"/>
    </row>
    <row r="86" spans="3:6">
      <c r="C86" s="6"/>
      <c r="D86" s="11"/>
      <c r="F86" s="7"/>
    </row>
    <row r="87" spans="3:6">
      <c r="C87" s="6"/>
      <c r="D87" s="11"/>
      <c r="F87" s="7"/>
    </row>
    <row r="88" spans="3:6">
      <c r="C88" s="6"/>
      <c r="D88" s="11"/>
      <c r="F88" s="7"/>
    </row>
    <row r="89" spans="3:6">
      <c r="C89" s="6"/>
      <c r="D89" s="11"/>
      <c r="F89" s="7"/>
    </row>
    <row r="90" spans="3:6">
      <c r="C90" s="6"/>
      <c r="D90" s="11"/>
      <c r="F90" s="7"/>
    </row>
    <row r="91" spans="3:6">
      <c r="C91" s="6"/>
      <c r="D91" s="11"/>
      <c r="F91" s="7"/>
    </row>
    <row r="92" spans="3:6">
      <c r="C92" s="6"/>
      <c r="D92" s="11"/>
      <c r="F92" s="7"/>
    </row>
    <row r="93" spans="3:6">
      <c r="C93" s="6"/>
      <c r="D93" s="11"/>
      <c r="F93" s="7"/>
    </row>
    <row r="94" spans="3:6">
      <c r="C94" s="6"/>
      <c r="D94" s="11"/>
      <c r="F94" s="7"/>
    </row>
    <row r="95" spans="3:6">
      <c r="C95" s="6"/>
      <c r="D95" s="11"/>
      <c r="F95" s="7"/>
    </row>
    <row r="96" spans="3:6">
      <c r="C96" s="6"/>
      <c r="D96" s="11"/>
      <c r="F96" s="7"/>
    </row>
    <row r="97" spans="3:6">
      <c r="C97" s="6"/>
      <c r="D97" s="11"/>
      <c r="F97" s="7"/>
    </row>
    <row r="98" spans="3:6">
      <c r="C98" s="6"/>
      <c r="D98" s="11"/>
      <c r="F98" s="7"/>
    </row>
    <row r="99" spans="3:6">
      <c r="C99" s="6"/>
      <c r="D99" s="11"/>
      <c r="F99" s="7"/>
    </row>
    <row r="100" spans="3:6">
      <c r="C100" s="6"/>
      <c r="D100" s="11"/>
      <c r="F100" s="7"/>
    </row>
    <row r="101" spans="3:6">
      <c r="C101" s="6"/>
      <c r="D101" s="11"/>
      <c r="F101" s="7"/>
    </row>
    <row r="102" spans="3:6">
      <c r="C102" s="6"/>
      <c r="D102" s="11"/>
      <c r="F102" s="7"/>
    </row>
    <row r="103" spans="3:6">
      <c r="C103" s="6"/>
      <c r="D103" s="11"/>
      <c r="F103" s="7"/>
    </row>
    <row r="104" spans="3:6">
      <c r="C104" s="6"/>
      <c r="D104" s="11"/>
      <c r="F104" s="7"/>
    </row>
    <row r="105" spans="3:6">
      <c r="C105" s="6"/>
      <c r="D105" s="11"/>
      <c r="F105" s="7"/>
    </row>
    <row r="106" spans="3:6">
      <c r="C106" s="6"/>
      <c r="D106" s="11"/>
      <c r="F106" s="7"/>
    </row>
    <row r="107" spans="3:6">
      <c r="C107" s="6"/>
      <c r="D107" s="11"/>
      <c r="F107" s="7"/>
    </row>
    <row r="108" spans="3:6">
      <c r="C108" s="6"/>
      <c r="D108" s="11"/>
      <c r="F108" s="7"/>
    </row>
    <row r="109" spans="3:6">
      <c r="C109" s="6"/>
      <c r="D109" s="11"/>
      <c r="F109" s="7"/>
    </row>
    <row r="110" spans="3:6">
      <c r="C110" s="6"/>
      <c r="D110" s="11"/>
      <c r="F110" s="7"/>
    </row>
    <row r="111" spans="3:6">
      <c r="C111" s="6"/>
      <c r="D111" s="11"/>
      <c r="F111" s="7"/>
    </row>
    <row r="112" spans="3:6">
      <c r="C112" s="6"/>
      <c r="D112" s="11"/>
      <c r="F112" s="7"/>
    </row>
    <row r="113" spans="3:6">
      <c r="C113" s="6"/>
      <c r="D113" s="11"/>
      <c r="F113" s="7"/>
    </row>
    <row r="114" spans="3:6">
      <c r="C114" s="6"/>
      <c r="D114" s="11"/>
      <c r="F114" s="7"/>
    </row>
    <row r="115" spans="3:6">
      <c r="C115" s="6"/>
      <c r="D115" s="11"/>
      <c r="F115" s="7"/>
    </row>
    <row r="116" spans="3:6">
      <c r="C116" s="6"/>
      <c r="D116" s="11"/>
      <c r="F116" s="7"/>
    </row>
    <row r="117" spans="3:6">
      <c r="C117" s="6"/>
      <c r="D117" s="11"/>
      <c r="F117" s="7"/>
    </row>
    <row r="118" spans="3:6">
      <c r="C118" s="6"/>
      <c r="D118" s="11"/>
      <c r="F118" s="7"/>
    </row>
    <row r="119" spans="3:6">
      <c r="C119" s="6"/>
      <c r="D119" s="11"/>
      <c r="F119" s="7"/>
    </row>
    <row r="120" spans="3:6">
      <c r="C120" s="6"/>
      <c r="D120" s="11"/>
      <c r="F120" s="7"/>
    </row>
    <row r="121" spans="3:6">
      <c r="C121" s="6"/>
      <c r="D121" s="11"/>
      <c r="F121" s="7"/>
    </row>
    <row r="122" spans="3:6">
      <c r="C122" s="6"/>
      <c r="D122" s="11"/>
      <c r="F122" s="7"/>
    </row>
    <row r="123" spans="3:6">
      <c r="C123" s="6"/>
      <c r="D123" s="11"/>
      <c r="F123" s="7"/>
    </row>
    <row r="124" spans="3:6">
      <c r="C124" s="6"/>
      <c r="D124" s="11"/>
      <c r="F124" s="7"/>
    </row>
    <row r="125" spans="3:6">
      <c r="C125" s="6"/>
      <c r="D125" s="11"/>
      <c r="F125" s="7"/>
    </row>
    <row r="126" spans="3:6">
      <c r="C126" s="6"/>
      <c r="D126" s="11"/>
      <c r="F126" s="7"/>
    </row>
    <row r="127" spans="3:6">
      <c r="C127" s="6"/>
      <c r="D127" s="11"/>
      <c r="F127" s="7"/>
    </row>
    <row r="128" spans="3:6">
      <c r="C128" s="6"/>
      <c r="D128" s="11"/>
      <c r="F128" s="7"/>
    </row>
    <row r="129" spans="3:6">
      <c r="C129" s="6"/>
      <c r="D129" s="11"/>
      <c r="F129" s="7"/>
    </row>
    <row r="130" spans="3:6">
      <c r="C130" s="6"/>
      <c r="D130" s="11"/>
      <c r="F130" s="7"/>
    </row>
    <row r="131" spans="3:6">
      <c r="C131" s="6"/>
      <c r="D131" s="11"/>
      <c r="F131" s="7"/>
    </row>
    <row r="132" spans="3:6">
      <c r="C132" s="6"/>
      <c r="D132" s="11"/>
      <c r="F132" s="7"/>
    </row>
    <row r="133" spans="3:6">
      <c r="C133" s="6"/>
      <c r="D133" s="11"/>
      <c r="F133" s="7"/>
    </row>
    <row r="134" spans="3:6">
      <c r="C134" s="6"/>
      <c r="D134" s="11"/>
      <c r="F134" s="7"/>
    </row>
    <row r="135" spans="3:6">
      <c r="C135" s="6"/>
      <c r="D135" s="11"/>
      <c r="F135" s="7"/>
    </row>
    <row r="136" spans="3:6">
      <c r="C136" s="6"/>
      <c r="D136" s="11"/>
      <c r="F136" s="7"/>
    </row>
    <row r="137" spans="3:6">
      <c r="C137" s="6"/>
      <c r="D137" s="11"/>
      <c r="F137" s="7"/>
    </row>
    <row r="138" spans="3:6">
      <c r="C138" s="6"/>
      <c r="D138" s="11"/>
      <c r="F138" s="7"/>
    </row>
    <row r="139" spans="3:6">
      <c r="C139" s="6"/>
      <c r="D139" s="11"/>
      <c r="F139" s="7"/>
    </row>
    <row r="140" spans="3:6">
      <c r="C140" s="6"/>
      <c r="D140" s="11"/>
      <c r="F140" s="7"/>
    </row>
    <row r="141" spans="3:6">
      <c r="C141" s="6"/>
      <c r="D141" s="11"/>
      <c r="F141" s="7"/>
    </row>
    <row r="142" spans="3:6">
      <c r="C142" s="6"/>
      <c r="D142" s="11"/>
      <c r="F142" s="7"/>
    </row>
    <row r="143" spans="3:6">
      <c r="C143" s="6"/>
      <c r="D143" s="11"/>
      <c r="F143" s="7"/>
    </row>
    <row r="144" spans="3:6">
      <c r="C144" s="6"/>
      <c r="D144" s="11"/>
      <c r="F144" s="7"/>
    </row>
    <row r="145" spans="3:6">
      <c r="C145" s="6"/>
      <c r="D145" s="11"/>
      <c r="F145" s="7"/>
    </row>
    <row r="146" spans="3:6">
      <c r="C146" s="6"/>
      <c r="D146" s="11"/>
      <c r="F146" s="7"/>
    </row>
    <row r="147" spans="3:6">
      <c r="C147" s="6"/>
      <c r="D147" s="11"/>
      <c r="F147" s="7"/>
    </row>
    <row r="148" spans="3:6">
      <c r="C148" s="6"/>
      <c r="D148" s="11"/>
      <c r="F148" s="7"/>
    </row>
    <row r="149" spans="3:6">
      <c r="C149" s="6"/>
      <c r="D149" s="11"/>
      <c r="F149" s="7"/>
    </row>
    <row r="150" spans="3:6">
      <c r="C150" s="6"/>
      <c r="D150" s="11"/>
      <c r="F150" s="7"/>
    </row>
    <row r="151" spans="3:6">
      <c r="C151" s="6"/>
      <c r="D151" s="11"/>
      <c r="F151" s="7"/>
    </row>
    <row r="152" spans="3:6">
      <c r="C152" s="6"/>
      <c r="D152" s="11"/>
      <c r="F152" s="7"/>
    </row>
    <row r="153" spans="3:6">
      <c r="C153" s="6"/>
      <c r="D153" s="11"/>
      <c r="F153" s="7"/>
    </row>
    <row r="154" spans="3:6">
      <c r="C154" s="6"/>
      <c r="D154" s="11"/>
      <c r="F154" s="7"/>
    </row>
    <row r="155" spans="3:6">
      <c r="C155" s="6"/>
      <c r="D155" s="11"/>
      <c r="F155" s="7"/>
    </row>
    <row r="156" spans="3:6">
      <c r="C156" s="6"/>
      <c r="D156" s="11"/>
      <c r="F156" s="7"/>
    </row>
    <row r="157" spans="3:6">
      <c r="C157" s="6"/>
      <c r="D157" s="11"/>
      <c r="F157" s="7"/>
    </row>
    <row r="158" spans="3:6">
      <c r="C158" s="6"/>
      <c r="D158" s="11"/>
      <c r="F158" s="7"/>
    </row>
    <row r="159" spans="3:6">
      <c r="C159" s="6"/>
      <c r="D159" s="11"/>
      <c r="F159" s="7"/>
    </row>
    <row r="160" spans="3:6">
      <c r="C160" s="6"/>
      <c r="D160" s="11"/>
      <c r="F160" s="7"/>
    </row>
    <row r="161" spans="3:6">
      <c r="C161" s="6"/>
      <c r="D161" s="11"/>
      <c r="F161" s="7"/>
    </row>
    <row r="162" spans="3:6">
      <c r="C162" s="6"/>
      <c r="D162" s="11"/>
      <c r="F162" s="7"/>
    </row>
    <row r="163" spans="3:6">
      <c r="C163" s="6"/>
      <c r="D163" s="11"/>
      <c r="F163" s="7"/>
    </row>
    <row r="164" spans="3:6">
      <c r="C164" s="6"/>
      <c r="D164" s="11"/>
      <c r="F164" s="7"/>
    </row>
    <row r="165" spans="3:6">
      <c r="C165" s="6"/>
      <c r="D165" s="11"/>
      <c r="F165" s="7"/>
    </row>
    <row r="166" spans="3:6">
      <c r="C166" s="6"/>
      <c r="D166" s="11"/>
      <c r="F166" s="7"/>
    </row>
    <row r="167" spans="3:6">
      <c r="C167" s="6"/>
      <c r="D167" s="11"/>
      <c r="F167" s="7"/>
    </row>
    <row r="168" spans="3:6">
      <c r="C168" s="6"/>
      <c r="D168" s="11"/>
      <c r="F168" s="7"/>
    </row>
    <row r="169" spans="3:6">
      <c r="C169" s="6"/>
      <c r="D169" s="11"/>
      <c r="F169" s="7"/>
    </row>
    <row r="170" spans="3:6">
      <c r="C170" s="6"/>
      <c r="D170" s="11"/>
      <c r="F170" s="7"/>
    </row>
    <row r="171" spans="3:6">
      <c r="C171" s="6"/>
      <c r="D171" s="11"/>
      <c r="F171" s="7"/>
    </row>
    <row r="172" spans="3:6">
      <c r="C172" s="6"/>
      <c r="D172" s="11"/>
      <c r="F172" s="7"/>
    </row>
    <row r="173" spans="3:6">
      <c r="C173" s="6"/>
      <c r="D173" s="11"/>
      <c r="F173" s="7"/>
    </row>
    <row r="174" spans="3:6">
      <c r="C174" s="6"/>
      <c r="D174" s="11"/>
      <c r="F174" s="7"/>
    </row>
    <row r="175" spans="3:6">
      <c r="C175" s="6"/>
      <c r="D175" s="11"/>
      <c r="F175" s="7"/>
    </row>
    <row r="176" spans="3:6">
      <c r="C176" s="6"/>
      <c r="D176" s="11"/>
      <c r="F176" s="7"/>
    </row>
    <row r="177" spans="3:6">
      <c r="C177" s="6"/>
      <c r="D177" s="11"/>
      <c r="F177" s="7"/>
    </row>
    <row r="178" spans="3:6">
      <c r="C178" s="6"/>
      <c r="D178" s="11"/>
      <c r="F178" s="7"/>
    </row>
    <row r="179" spans="3:6">
      <c r="C179" s="6"/>
      <c r="D179" s="11"/>
      <c r="F179" s="7"/>
    </row>
    <row r="180" spans="3:6">
      <c r="C180" s="6"/>
      <c r="D180" s="11"/>
      <c r="F180" s="7"/>
    </row>
    <row r="181" spans="3:6">
      <c r="C181" s="6"/>
      <c r="D181" s="11"/>
      <c r="F181" s="7"/>
    </row>
    <row r="182" spans="3:6">
      <c r="C182" s="6"/>
      <c r="D182" s="11"/>
      <c r="F182" s="7"/>
    </row>
    <row r="183" spans="3:6">
      <c r="C183" s="6"/>
      <c r="D183" s="11"/>
      <c r="F183" s="7"/>
    </row>
    <row r="184" spans="3:6">
      <c r="C184" s="6"/>
      <c r="D184" s="11"/>
      <c r="F184" s="7"/>
    </row>
    <row r="185" spans="3:6">
      <c r="C185" s="6"/>
      <c r="D185" s="11"/>
      <c r="F185" s="7"/>
    </row>
    <row r="186" spans="3:6">
      <c r="C186" s="6"/>
      <c r="D186" s="11"/>
      <c r="F186" s="7"/>
    </row>
    <row r="187" spans="3:6">
      <c r="C187" s="6"/>
      <c r="D187" s="11"/>
      <c r="F187" s="7"/>
    </row>
    <row r="188" spans="3:6">
      <c r="C188" s="6"/>
      <c r="D188" s="11"/>
      <c r="F188" s="7"/>
    </row>
    <row r="189" spans="3:6">
      <c r="C189" s="6"/>
      <c r="D189" s="11"/>
      <c r="F189" s="7"/>
    </row>
    <row r="190" spans="3:6">
      <c r="C190" s="6"/>
      <c r="D190" s="11"/>
      <c r="F190" s="7"/>
    </row>
    <row r="191" spans="3:6">
      <c r="C191" s="6"/>
      <c r="D191" s="11"/>
      <c r="F191" s="7"/>
    </row>
    <row r="192" spans="3:6">
      <c r="C192" s="6"/>
      <c r="D192" s="11"/>
      <c r="F192" s="7"/>
    </row>
    <row r="193" spans="3:6">
      <c r="C193" s="6"/>
      <c r="D193" s="11"/>
      <c r="F193" s="7"/>
    </row>
    <row r="194" spans="3:6">
      <c r="C194" s="6"/>
      <c r="D194" s="11"/>
      <c r="F194" s="7"/>
    </row>
    <row r="195" spans="3:6">
      <c r="C195" s="6"/>
      <c r="D195" s="11"/>
      <c r="F195" s="7"/>
    </row>
    <row r="196" spans="3:6">
      <c r="C196" s="6"/>
      <c r="D196" s="11"/>
      <c r="F196" s="7"/>
    </row>
    <row r="197" spans="3:6">
      <c r="C197" s="6"/>
      <c r="D197" s="11"/>
      <c r="F197" s="7"/>
    </row>
    <row r="198" spans="3:6">
      <c r="C198" s="6"/>
      <c r="D198" s="11"/>
      <c r="F198" s="7"/>
    </row>
    <row r="199" spans="3:6">
      <c r="C199" s="6"/>
      <c r="D199" s="11"/>
      <c r="F199" s="7"/>
    </row>
    <row r="200" spans="3:6">
      <c r="C200" s="6"/>
      <c r="D200" s="11"/>
      <c r="F200" s="7"/>
    </row>
    <row r="201" spans="3:6">
      <c r="C201" s="6"/>
      <c r="D201" s="11"/>
      <c r="F201" s="7"/>
    </row>
    <row r="202" spans="3:6">
      <c r="C202" s="6"/>
      <c r="D202" s="11"/>
      <c r="F202" s="7"/>
    </row>
    <row r="203" spans="3:6">
      <c r="C203" s="6"/>
      <c r="D203" s="11"/>
      <c r="F203" s="7"/>
    </row>
    <row r="204" spans="3:6">
      <c r="C204" s="6"/>
      <c r="D204" s="11"/>
      <c r="F204" s="7"/>
    </row>
    <row r="205" spans="3:6">
      <c r="C205" s="6"/>
      <c r="D205" s="11"/>
      <c r="F205" s="7"/>
    </row>
    <row r="206" spans="3:6">
      <c r="C206" s="6"/>
      <c r="D206" s="11"/>
      <c r="F206" s="7"/>
    </row>
    <row r="207" spans="3:6">
      <c r="C207" s="6"/>
      <c r="D207" s="11"/>
      <c r="F207" s="7"/>
    </row>
    <row r="208" spans="3:6">
      <c r="C208" s="6"/>
      <c r="D208" s="11"/>
      <c r="F208" s="7"/>
    </row>
    <row r="209" spans="3:6">
      <c r="C209" s="6"/>
      <c r="D209" s="11"/>
      <c r="F209" s="7"/>
    </row>
    <row r="210" spans="3:6">
      <c r="C210" s="6"/>
      <c r="D210" s="11"/>
      <c r="F210" s="7"/>
    </row>
    <row r="211" spans="3:6">
      <c r="C211" s="6"/>
      <c r="D211" s="11"/>
      <c r="F211" s="7"/>
    </row>
    <row r="212" spans="3:6">
      <c r="C212" s="6"/>
      <c r="D212" s="11"/>
      <c r="F212" s="7"/>
    </row>
    <row r="213" spans="3:6">
      <c r="C213" s="6"/>
      <c r="D213" s="11"/>
      <c r="F213" s="7"/>
    </row>
    <row r="214" spans="3:6">
      <c r="C214" s="6"/>
      <c r="D214" s="11"/>
      <c r="F214" s="7"/>
    </row>
    <row r="215" spans="3:6">
      <c r="C215" s="6"/>
      <c r="D215" s="11"/>
      <c r="F215" s="7"/>
    </row>
    <row r="216" spans="3:6">
      <c r="C216" s="6"/>
      <c r="D216" s="11"/>
      <c r="F216" s="7"/>
    </row>
    <row r="217" spans="3:6">
      <c r="C217" s="6"/>
      <c r="D217" s="11"/>
      <c r="F217" s="7"/>
    </row>
    <row r="218" spans="3:6">
      <c r="C218" s="6"/>
      <c r="D218" s="11"/>
      <c r="F218" s="7"/>
    </row>
    <row r="219" spans="3:6">
      <c r="C219" s="6"/>
      <c r="D219" s="11"/>
      <c r="F219" s="7"/>
    </row>
    <row r="220" spans="3:6">
      <c r="C220" s="6"/>
      <c r="D220" s="11"/>
      <c r="F220" s="7"/>
    </row>
    <row r="221" spans="3:6">
      <c r="C221" s="6"/>
      <c r="D221" s="11"/>
      <c r="F221" s="7"/>
    </row>
    <row r="222" spans="3:6">
      <c r="C222" s="6"/>
      <c r="D222" s="11"/>
      <c r="F222" s="7"/>
    </row>
    <row r="223" spans="3:6">
      <c r="C223" s="6"/>
      <c r="D223" s="11"/>
      <c r="F223" s="7"/>
    </row>
    <row r="224" spans="3:6">
      <c r="C224" s="6"/>
      <c r="D224" s="11"/>
      <c r="F224" s="7"/>
    </row>
    <row r="225" spans="3:6">
      <c r="C225" s="6"/>
      <c r="D225" s="11"/>
      <c r="F225" s="7"/>
    </row>
    <row r="226" spans="3:6">
      <c r="C226" s="6"/>
      <c r="D226" s="11"/>
      <c r="F226" s="7"/>
    </row>
    <row r="227" spans="3:6">
      <c r="C227" s="6"/>
      <c r="D227" s="11"/>
      <c r="F227" s="7"/>
    </row>
    <row r="228" spans="3:6">
      <c r="C228" s="6"/>
      <c r="D228" s="11"/>
      <c r="F228" s="7"/>
    </row>
    <row r="229" spans="3:6">
      <c r="C229" s="6"/>
      <c r="D229" s="11"/>
      <c r="F229" s="7"/>
    </row>
    <row r="230" spans="3:6">
      <c r="C230" s="6"/>
      <c r="D230" s="11"/>
      <c r="F230" s="7"/>
    </row>
    <row r="231" spans="3:6">
      <c r="C231" s="6"/>
      <c r="D231" s="11"/>
      <c r="F231" s="7"/>
    </row>
    <row r="232" spans="3:6">
      <c r="C232" s="6"/>
      <c r="D232" s="11"/>
      <c r="F232" s="7"/>
    </row>
    <row r="233" spans="3:6">
      <c r="C233" s="6"/>
      <c r="D233" s="11"/>
      <c r="F233" s="7"/>
    </row>
    <row r="234" spans="3:6">
      <c r="C234" s="6"/>
      <c r="D234" s="11"/>
      <c r="F234" s="7"/>
    </row>
    <row r="235" spans="3:6">
      <c r="C235" s="6"/>
      <c r="D235" s="11"/>
      <c r="F235" s="7"/>
    </row>
    <row r="236" spans="3:6">
      <c r="C236" s="6"/>
      <c r="D236" s="11"/>
      <c r="F236" s="7"/>
    </row>
    <row r="237" spans="3:6">
      <c r="C237" s="6"/>
      <c r="D237" s="11"/>
      <c r="F237" s="7"/>
    </row>
    <row r="238" spans="3:6">
      <c r="C238" s="6"/>
      <c r="D238" s="11"/>
      <c r="F238" s="7"/>
    </row>
    <row r="239" spans="3:6">
      <c r="C239" s="6"/>
      <c r="D239" s="11"/>
      <c r="F239" s="7"/>
    </row>
    <row r="240" spans="3:6">
      <c r="C240" s="6"/>
      <c r="D240" s="11"/>
      <c r="F240" s="7"/>
    </row>
    <row r="241" spans="3:6">
      <c r="C241" s="6"/>
      <c r="D241" s="11"/>
      <c r="F241" s="7"/>
    </row>
    <row r="242" spans="3:6">
      <c r="C242" s="6"/>
      <c r="D242" s="11"/>
      <c r="F242" s="7"/>
    </row>
    <row r="243" spans="3:6">
      <c r="C243" s="6"/>
      <c r="D243" s="11"/>
      <c r="F243" s="7"/>
    </row>
    <row r="244" spans="3:6">
      <c r="C244" s="6"/>
      <c r="D244" s="11"/>
      <c r="F244" s="7"/>
    </row>
    <row r="245" spans="3:6">
      <c r="C245" s="6"/>
      <c r="D245" s="11"/>
      <c r="F245" s="7"/>
    </row>
    <row r="246" spans="3:6">
      <c r="C246" s="6"/>
      <c r="D246" s="11"/>
      <c r="F246" s="7"/>
    </row>
    <row r="247" spans="3:6">
      <c r="C247" s="6"/>
      <c r="D247" s="11"/>
      <c r="F247" s="7"/>
    </row>
    <row r="248" spans="3:6">
      <c r="C248" s="6"/>
      <c r="D248" s="11"/>
      <c r="F248" s="7"/>
    </row>
    <row r="249" spans="3:6">
      <c r="C249" s="6"/>
      <c r="D249" s="11"/>
      <c r="F249" s="7"/>
    </row>
    <row r="250" spans="3:6">
      <c r="C250" s="6"/>
      <c r="D250" s="11"/>
      <c r="F250" s="7"/>
    </row>
    <row r="251" spans="3:6">
      <c r="C251" s="6"/>
      <c r="D251" s="11"/>
      <c r="F251" s="7"/>
    </row>
    <row r="252" spans="3:6">
      <c r="C252" s="6"/>
      <c r="D252" s="11"/>
      <c r="F252" s="7"/>
    </row>
    <row r="253" spans="3:6">
      <c r="C253" s="6"/>
      <c r="D253" s="11"/>
      <c r="F253" s="7"/>
    </row>
    <row r="254" spans="3:6">
      <c r="C254" s="6"/>
      <c r="D254" s="11"/>
      <c r="F254" s="7"/>
    </row>
    <row r="255" spans="3:6">
      <c r="C255" s="6"/>
      <c r="D255" s="11"/>
      <c r="F255" s="7"/>
    </row>
    <row r="256" spans="3:6">
      <c r="C256" s="6"/>
      <c r="D256" s="11"/>
      <c r="F256" s="7"/>
    </row>
    <row r="257" spans="3:6">
      <c r="C257" s="6"/>
      <c r="D257" s="11"/>
      <c r="F257" s="7"/>
    </row>
    <row r="258" spans="3:6">
      <c r="C258" s="6"/>
      <c r="D258" s="11"/>
      <c r="F258" s="7"/>
    </row>
    <row r="259" spans="3:6">
      <c r="C259" s="6"/>
      <c r="D259" s="11"/>
      <c r="F259" s="7"/>
    </row>
    <row r="260" spans="3:6">
      <c r="C260" s="6"/>
      <c r="D260" s="11"/>
      <c r="F260" s="7"/>
    </row>
    <row r="261" spans="3:6">
      <c r="C261" s="6"/>
      <c r="D261" s="11"/>
      <c r="F261" s="7"/>
    </row>
    <row r="262" spans="3:6">
      <c r="C262" s="6"/>
      <c r="D262" s="11"/>
      <c r="F262" s="7"/>
    </row>
    <row r="263" spans="3:6">
      <c r="C263" s="6"/>
      <c r="D263" s="11"/>
      <c r="F263" s="7"/>
    </row>
    <row r="264" spans="3:6">
      <c r="C264" s="6"/>
      <c r="D264" s="11"/>
      <c r="F264" s="7"/>
    </row>
    <row r="265" spans="3:6">
      <c r="C265" s="6"/>
      <c r="D265" s="11"/>
      <c r="F265" s="7"/>
    </row>
    <row r="266" spans="3:6">
      <c r="C266" s="6"/>
      <c r="D266" s="11"/>
      <c r="F266" s="7"/>
    </row>
    <row r="267" spans="3:6">
      <c r="C267" s="6"/>
      <c r="D267" s="11"/>
      <c r="F267" s="7"/>
    </row>
    <row r="268" spans="3:6">
      <c r="C268" s="6"/>
      <c r="D268" s="11"/>
      <c r="F268" s="7"/>
    </row>
    <row r="269" spans="3:6">
      <c r="C269" s="6"/>
      <c r="D269" s="11"/>
      <c r="F269" s="7"/>
    </row>
    <row r="270" spans="3:6">
      <c r="C270" s="6"/>
      <c r="D270" s="11"/>
      <c r="F270" s="7"/>
    </row>
    <row r="271" spans="3:6">
      <c r="C271" s="6"/>
      <c r="D271" s="11"/>
      <c r="F271" s="7"/>
    </row>
    <row r="272" spans="3:6">
      <c r="C272" s="6"/>
      <c r="D272" s="11"/>
      <c r="F272" s="7"/>
    </row>
    <row r="273" spans="3:6">
      <c r="C273" s="6"/>
      <c r="D273" s="11"/>
      <c r="F273" s="7"/>
    </row>
    <row r="274" spans="3:6">
      <c r="C274" s="6"/>
      <c r="D274" s="11"/>
      <c r="F274" s="7"/>
    </row>
    <row r="275" spans="3:6">
      <c r="C275" s="6"/>
      <c r="D275" s="11"/>
      <c r="F275" s="7"/>
    </row>
    <row r="276" spans="3:6">
      <c r="C276" s="6"/>
      <c r="D276" s="11"/>
      <c r="F276" s="7"/>
    </row>
    <row r="277" spans="3:6">
      <c r="C277" s="6"/>
      <c r="D277" s="11"/>
      <c r="F277" s="7"/>
    </row>
    <row r="278" spans="3:6">
      <c r="C278" s="6"/>
      <c r="D278" s="11"/>
      <c r="F278" s="7"/>
    </row>
    <row r="279" spans="3:6">
      <c r="C279" s="6"/>
      <c r="D279" s="11"/>
      <c r="F279" s="7"/>
    </row>
    <row r="280" spans="3:6">
      <c r="C280" s="6"/>
      <c r="D280" s="11"/>
      <c r="F280" s="7"/>
    </row>
    <row r="281" spans="3:6">
      <c r="C281" s="6"/>
      <c r="D281" s="11"/>
      <c r="F281" s="7"/>
    </row>
    <row r="282" spans="3:6">
      <c r="C282" s="6"/>
      <c r="D282" s="11"/>
      <c r="F282" s="7"/>
    </row>
    <row r="283" spans="3:6">
      <c r="C283" s="6"/>
      <c r="D283" s="11"/>
      <c r="F283" s="7"/>
    </row>
    <row r="284" spans="3:6">
      <c r="C284" s="6"/>
      <c r="D284" s="11"/>
      <c r="F284" s="7"/>
    </row>
    <row r="285" spans="3:6">
      <c r="C285" s="6"/>
      <c r="D285" s="11"/>
      <c r="F285" s="7"/>
    </row>
    <row r="286" spans="3:6">
      <c r="C286" s="6"/>
      <c r="D286" s="11"/>
      <c r="F286" s="7"/>
    </row>
    <row r="287" spans="3:6">
      <c r="C287" s="6"/>
      <c r="D287" s="11"/>
      <c r="F287" s="7"/>
    </row>
    <row r="288" spans="3:6">
      <c r="C288" s="6"/>
      <c r="D288" s="11"/>
      <c r="F288" s="7"/>
    </row>
    <row r="289" spans="3:6">
      <c r="C289" s="6"/>
      <c r="D289" s="11"/>
      <c r="F289" s="7"/>
    </row>
    <row r="290" spans="3:6">
      <c r="C290" s="6"/>
      <c r="D290" s="11"/>
      <c r="F290" s="7"/>
    </row>
    <row r="291" spans="3:6">
      <c r="C291" s="6"/>
      <c r="D291" s="11"/>
      <c r="F291" s="7"/>
    </row>
    <row r="292" spans="3:6">
      <c r="C292" s="6"/>
      <c r="D292" s="11"/>
      <c r="F292" s="7"/>
    </row>
    <row r="293" spans="3:6">
      <c r="C293" s="6"/>
      <c r="D293" s="11"/>
      <c r="F293" s="7"/>
    </row>
  </sheetData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alpha</vt:lpstr>
      <vt:lpstr>beta</vt:lpstr>
      <vt:lpstr>gamma</vt:lpstr>
      <vt:lpstr>Kr83m</vt:lpstr>
      <vt:lpstr>neutron</vt:lpstr>
      <vt:lpstr>nucleus</vt:lpstr>
    </vt:vector>
  </TitlesOfParts>
  <Company>University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Szydagis</dc:creator>
  <cp:lastModifiedBy>wavemedia</cp:lastModifiedBy>
  <dcterms:created xsi:type="dcterms:W3CDTF">2013-04-01T07:57:49Z</dcterms:created>
  <dcterms:modified xsi:type="dcterms:W3CDTF">2018-07-31T23:28:51Z</dcterms:modified>
</cp:coreProperties>
</file>